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19020" windowHeight="7755" activeTab="1"/>
  </bookViews>
  <sheets>
    <sheet name="ORÇAMENTO (2)" sheetId="4" r:id="rId1"/>
    <sheet name="CRONOGRAMA (2)" sheetId="5" r:id="rId2"/>
  </sheets>
  <definedNames>
    <definedName name="_xlnm.Print_Area" localSheetId="1">'CRONOGRAMA (2)'!$B$1:$L$25</definedName>
    <definedName name="_xlnm.Print_Area" localSheetId="0">'ORÇAMENTO (2)'!$A$1:$H$45</definedName>
  </definedNames>
  <calcPr calcId="124519"/>
</workbook>
</file>

<file path=xl/calcChain.xml><?xml version="1.0" encoding="utf-8"?>
<calcChain xmlns="http://schemas.openxmlformats.org/spreadsheetml/2006/main">
  <c r="D4" i="5"/>
  <c r="E13"/>
  <c r="E12"/>
  <c r="E11"/>
  <c r="E10"/>
  <c r="E9"/>
  <c r="H9" s="1"/>
  <c r="H10"/>
  <c r="H32" i="4"/>
  <c r="G29"/>
  <c r="G28"/>
  <c r="G25"/>
  <c r="H26" s="1"/>
  <c r="H19"/>
  <c r="H17"/>
  <c r="G22"/>
  <c r="G21"/>
  <c r="G19"/>
  <c r="G17"/>
  <c r="H10"/>
  <c r="H12"/>
  <c r="H9"/>
  <c r="G10"/>
  <c r="G11"/>
  <c r="G12"/>
  <c r="G13"/>
  <c r="G9"/>
  <c r="G14" i="5" l="1"/>
  <c r="G16" s="1"/>
  <c r="E14"/>
  <c r="F12" s="1"/>
  <c r="J10"/>
  <c r="I14" s="1"/>
  <c r="L11"/>
  <c r="L12"/>
  <c r="L13"/>
  <c r="H33" i="4"/>
  <c r="H23"/>
  <c r="H30"/>
  <c r="K14" i="5" l="1"/>
  <c r="K15" s="1"/>
  <c r="F11"/>
  <c r="F10"/>
  <c r="F9"/>
  <c r="G15"/>
  <c r="G17" s="1"/>
  <c r="I15"/>
  <c r="I16"/>
  <c r="F13"/>
  <c r="H35" i="4"/>
  <c r="H14"/>
  <c r="K16" i="5" l="1"/>
  <c r="F14"/>
  <c r="I17"/>
  <c r="K17" s="1"/>
</calcChain>
</file>

<file path=xl/sharedStrings.xml><?xml version="1.0" encoding="utf-8"?>
<sst xmlns="http://schemas.openxmlformats.org/spreadsheetml/2006/main" count="121" uniqueCount="86">
  <si>
    <t>PLANILHA ORÇAMENTÁRIA</t>
  </si>
  <si>
    <t>ÍTEM</t>
  </si>
  <si>
    <t>1.0</t>
  </si>
  <si>
    <t>1.1</t>
  </si>
  <si>
    <t>1.2</t>
  </si>
  <si>
    <t>1.3</t>
  </si>
  <si>
    <t>2.0</t>
  </si>
  <si>
    <t>3.0</t>
  </si>
  <si>
    <t>3.1</t>
  </si>
  <si>
    <t>DESCRIÇÃO DOS SERVIÇOS</t>
  </si>
  <si>
    <t>UNID.</t>
  </si>
  <si>
    <t>VALOR TOTAL R$</t>
  </si>
  <si>
    <t>QUANT.</t>
  </si>
  <si>
    <t>VALOR TOTAL GERAL</t>
  </si>
  <si>
    <t>INCIDÊNCIA (%)</t>
  </si>
  <si>
    <t>CRONOGRAMA</t>
  </si>
  <si>
    <t>1º MÊS</t>
  </si>
  <si>
    <t>2º MÊS</t>
  </si>
  <si>
    <t>3º MÊS</t>
  </si>
  <si>
    <t>MENSAL</t>
  </si>
  <si>
    <t>ACUMULADO</t>
  </si>
  <si>
    <t>TOTAIS</t>
  </si>
  <si>
    <t>VALOR</t>
  </si>
  <si>
    <t>(%)</t>
  </si>
  <si>
    <t xml:space="preserve">CONTRATANTE: </t>
  </si>
  <si>
    <t xml:space="preserve">OBRA: </t>
  </si>
  <si>
    <t xml:space="preserve">LOGRADOURO: </t>
  </si>
  <si>
    <t xml:space="preserve">SEGMENTO: </t>
  </si>
  <si>
    <t>1.4</t>
  </si>
  <si>
    <t>1.5</t>
  </si>
  <si>
    <t>SUPRAESTRUTURA</t>
  </si>
  <si>
    <t>4.0</t>
  </si>
  <si>
    <t>5.0</t>
  </si>
  <si>
    <t>5.1</t>
  </si>
  <si>
    <t>M2</t>
  </si>
  <si>
    <t>Construção Civil</t>
  </si>
  <si>
    <t>VALORES TOTAIS</t>
  </si>
  <si>
    <t>FUNDAÇÕES</t>
  </si>
  <si>
    <t>TOTAL DE FUNDAÇÕES</t>
  </si>
  <si>
    <t>TOTAL DE SUPRAESTRUTURA</t>
  </si>
  <si>
    <t>CONTRATANTE:</t>
  </si>
  <si>
    <t>CRONOGRAMA FÍSICO-FINANCEIRO</t>
  </si>
  <si>
    <t>BDI</t>
  </si>
  <si>
    <t>TOTAL COM BDI</t>
  </si>
  <si>
    <t>73965/009</t>
  </si>
  <si>
    <t>ESCAVACAO MANUAL DE VALA EM LODO, DE 1,5 ATE 3M, EXCLUINDO ESGOTAMENTO/ESCORAMENTO.</t>
  </si>
  <si>
    <t>LASTRO DE CONCRETO MAGRO, APLICADO EM BLOCOS DE COROAMENTO OU SAPATAS AF_08/2017</t>
  </si>
  <si>
    <t>KG</t>
  </si>
  <si>
    <t>CONCRETO FCK = 20MPA, TRAÇO 1:2,7:3 (CIMENTO/ AREIA MÉDIA/ BRITA 1) - PREPARO MECÂNICO COM BETONEIRA 400 L. AF_07/2016</t>
  </si>
  <si>
    <t>CONSTRUÇÃO - COBERTURA ACESSO PRINCIPAL</t>
  </si>
  <si>
    <t>CÓDIGO SINAPI  junho  de 2018)</t>
  </si>
  <si>
    <t>FABRICAÇÃO, MONTAGEM E DESMONTAGEM DE FÔRMA PARA SAPATA, EM MADEIRA SERRADA, E=25 MM, 2 UTILIZAÇÕES. AF_06/2017</t>
  </si>
  <si>
    <t>ARMAÇÃO DE BLOCO, VIGA BALDRAME OU SAPATA UTILIZANDO AÇO CA-50 DE 10.0 MM - MONTAGEM. AF_06/2017</t>
  </si>
  <si>
    <t>PILARES DE FERRO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</si>
  <si>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</si>
  <si>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2.2</t>
  </si>
  <si>
    <t>TESOURA METÁLICA</t>
  </si>
  <si>
    <t>2.2.1</t>
  </si>
  <si>
    <t>2.1.1</t>
  </si>
  <si>
    <t>PILARES DE CANTONEIRA DE FERRO GALVANIZADO</t>
  </si>
  <si>
    <t>VIGAS DE FERRO</t>
  </si>
  <si>
    <t>VIGAS METÁLICAS DE CANTONEIRAS DE FERRO GALVANIZADO</t>
  </si>
  <si>
    <t>PERFIL "U" ENRIJECIDO DE ACO GALVANIZADO, DOBRADO, 150 X 60 X 20 MM, E = 3,00 MM</t>
  </si>
  <si>
    <t>COBERTURA DE POLICARBONATO</t>
  </si>
  <si>
    <t>COBERTURA DE POLICARBONATO AVEOLAR 6MM, INCOLOR</t>
  </si>
  <si>
    <t>PLUVIAL</t>
  </si>
  <si>
    <t>TOTAL DE COBERTURA DE POLICARBONATO</t>
  </si>
  <si>
    <t>TOTAL DE PLUVIAL</t>
  </si>
  <si>
    <t>CALHA EM CHAPA DE AÇO GALVANIZADO NÚMERO 24, DESENVOLVIMENTO DE 33 CM, INCLUSO TRANSPORTE VERTICAL. AF_06/2016</t>
  </si>
  <si>
    <t>M</t>
  </si>
  <si>
    <t>TUBO PVC SERIE NORMAL, DN 100 MM,</t>
  </si>
  <si>
    <t>LAVRAS DO SUL, 07 DE AGOSTO DE 2018</t>
  </si>
  <si>
    <t>THIAGO DIAS RIBEIRO</t>
  </si>
  <si>
    <t>ENGENHEIRO CIVIL CREA RS 221061</t>
  </si>
  <si>
    <t>FUNDAÇÃO HOSPITALAR</t>
  </si>
  <si>
    <t>2.3</t>
  </si>
  <si>
    <t>4.1</t>
  </si>
  <si>
    <t>SERVIÇOS FINAIS</t>
  </si>
  <si>
    <t>LIMPEZA FINAL DA OBRA</t>
  </si>
  <si>
    <t>M3</t>
  </si>
  <si>
    <t>2.3.1</t>
  </si>
  <si>
    <t>2.3.2</t>
  </si>
  <si>
    <t>4.2</t>
  </si>
  <si>
    <t>UNIT. COM BDI</t>
  </si>
  <si>
    <t>UNIT. SEM BDI</t>
  </si>
  <si>
    <t>CONSTRUÇÃO CIVIL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</si>
</sst>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&quot;R$&quot;\ #,##0.0000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" fontId="3" fillId="3" borderId="12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0" xfId="0" applyFont="1" applyFill="1" applyBorder="1"/>
    <xf numFmtId="164" fontId="3" fillId="4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64" fontId="3" fillId="0" borderId="25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164" fontId="3" fillId="0" borderId="2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22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10" fontId="5" fillId="0" borderId="2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topLeftCell="A13" zoomScale="90" zoomScaleNormal="90" zoomScaleSheetLayoutView="90" zoomScalePageLayoutView="90" workbookViewId="0">
      <selection activeCell="B31" sqref="B31:C31"/>
    </sheetView>
  </sheetViews>
  <sheetFormatPr defaultRowHeight="12"/>
  <cols>
    <col min="1" max="1" width="6.7109375" style="16" bestFit="1" customWidth="1"/>
    <col min="2" max="2" width="8.7109375" style="16" customWidth="1"/>
    <col min="3" max="3" width="59.5703125" style="16" customWidth="1"/>
    <col min="4" max="4" width="8.5703125" style="36" customWidth="1"/>
    <col min="5" max="5" width="8.42578125" style="36" customWidth="1"/>
    <col min="6" max="7" width="16.28515625" style="16" customWidth="1"/>
    <col min="8" max="8" width="14" style="36" customWidth="1"/>
    <col min="9" max="16384" width="9.140625" style="4"/>
  </cols>
  <sheetData>
    <row r="1" spans="1:12" ht="19.5" thickBot="1">
      <c r="A1" s="84" t="s">
        <v>0</v>
      </c>
      <c r="B1" s="85"/>
      <c r="C1" s="85"/>
      <c r="D1" s="85"/>
      <c r="E1" s="85"/>
      <c r="F1" s="85"/>
      <c r="G1" s="117"/>
      <c r="H1" s="86"/>
    </row>
    <row r="2" spans="1:12" ht="15" customHeight="1">
      <c r="A2" s="87" t="s">
        <v>24</v>
      </c>
      <c r="B2" s="89"/>
      <c r="C2" s="87" t="s">
        <v>74</v>
      </c>
      <c r="D2" s="88"/>
      <c r="E2" s="88"/>
      <c r="F2" s="88"/>
      <c r="G2" s="118"/>
      <c r="H2" s="89"/>
    </row>
    <row r="3" spans="1:12" ht="12.75" thickBot="1">
      <c r="A3" s="90" t="s">
        <v>25</v>
      </c>
      <c r="B3" s="92"/>
      <c r="C3" s="90" t="s">
        <v>49</v>
      </c>
      <c r="D3" s="91"/>
      <c r="E3" s="91"/>
      <c r="F3" s="91"/>
      <c r="G3" s="119"/>
      <c r="H3" s="93"/>
    </row>
    <row r="4" spans="1:12" ht="15.75" customHeight="1" thickBot="1">
      <c r="A4" s="90" t="s">
        <v>26</v>
      </c>
      <c r="B4" s="119"/>
      <c r="C4" s="120"/>
      <c r="D4" s="120"/>
      <c r="E4" s="120"/>
      <c r="F4" s="120"/>
      <c r="G4" s="121"/>
      <c r="H4" s="7" t="s">
        <v>42</v>
      </c>
      <c r="I4" s="5"/>
    </row>
    <row r="5" spans="1:12" ht="15.75" customHeight="1" thickBot="1">
      <c r="A5" s="112" t="s">
        <v>27</v>
      </c>
      <c r="B5" s="113"/>
      <c r="C5" s="94" t="s">
        <v>35</v>
      </c>
      <c r="D5" s="110"/>
      <c r="E5" s="110"/>
      <c r="F5" s="110"/>
      <c r="G5" s="111"/>
      <c r="H5" s="37">
        <v>0.29899999999999999</v>
      </c>
      <c r="I5" s="5"/>
    </row>
    <row r="6" spans="1:12" s="36" customFormat="1" ht="30" customHeight="1" thickBot="1">
      <c r="A6" s="114" t="s">
        <v>1</v>
      </c>
      <c r="B6" s="115" t="s">
        <v>50</v>
      </c>
      <c r="C6" s="114" t="s">
        <v>9</v>
      </c>
      <c r="D6" s="114" t="s">
        <v>10</v>
      </c>
      <c r="E6" s="114" t="s">
        <v>12</v>
      </c>
      <c r="F6" s="82" t="s">
        <v>36</v>
      </c>
      <c r="G6" s="116"/>
      <c r="H6" s="83"/>
      <c r="I6" s="5"/>
    </row>
    <row r="7" spans="1:12" s="36" customFormat="1" ht="19.5" customHeight="1" thickBot="1">
      <c r="A7" s="95"/>
      <c r="B7" s="96"/>
      <c r="C7" s="95"/>
      <c r="D7" s="95"/>
      <c r="E7" s="95"/>
      <c r="F7" s="6" t="s">
        <v>84</v>
      </c>
      <c r="G7" s="6" t="s">
        <v>83</v>
      </c>
      <c r="H7" s="7" t="s">
        <v>43</v>
      </c>
      <c r="I7" s="5"/>
    </row>
    <row r="8" spans="1:12">
      <c r="A8" s="9" t="s">
        <v>2</v>
      </c>
      <c r="B8" s="100" t="s">
        <v>37</v>
      </c>
      <c r="C8" s="101"/>
      <c r="D8" s="21"/>
      <c r="E8" s="22"/>
      <c r="F8" s="23"/>
      <c r="G8" s="40"/>
      <c r="H8" s="41"/>
      <c r="I8" s="5"/>
    </row>
    <row r="9" spans="1:12" ht="24">
      <c r="A9" s="11" t="s">
        <v>3</v>
      </c>
      <c r="B9" s="8" t="s">
        <v>44</v>
      </c>
      <c r="C9" s="12" t="s">
        <v>45</v>
      </c>
      <c r="D9" s="8" t="s">
        <v>79</v>
      </c>
      <c r="E9" s="13">
        <v>0.28999999999999998</v>
      </c>
      <c r="F9" s="14">
        <v>141.19999999999999</v>
      </c>
      <c r="G9" s="62">
        <f>F9*$H$5+F9</f>
        <v>183.41879999999998</v>
      </c>
      <c r="H9" s="15">
        <f>G9*E9</f>
        <v>53.191451999999991</v>
      </c>
      <c r="K9" s="61"/>
      <c r="L9" s="61"/>
    </row>
    <row r="10" spans="1:12" ht="24">
      <c r="A10" s="11" t="s">
        <v>4</v>
      </c>
      <c r="B10" s="8">
        <v>96616</v>
      </c>
      <c r="C10" s="12" t="s">
        <v>46</v>
      </c>
      <c r="D10" s="8" t="s">
        <v>79</v>
      </c>
      <c r="E10" s="13">
        <v>0.02</v>
      </c>
      <c r="F10" s="14">
        <v>419.43</v>
      </c>
      <c r="G10" s="62">
        <f t="shared" ref="G10:G13" si="0">F10*$H$5+F10</f>
        <v>544.83956999999998</v>
      </c>
      <c r="H10" s="15">
        <f t="shared" ref="H10:H12" si="1">G10*E10</f>
        <v>10.8967914</v>
      </c>
    </row>
    <row r="11" spans="1:12" ht="24">
      <c r="A11" s="11" t="s">
        <v>5</v>
      </c>
      <c r="B11" s="8">
        <v>96546</v>
      </c>
      <c r="C11" s="12" t="s">
        <v>52</v>
      </c>
      <c r="D11" s="8" t="s">
        <v>47</v>
      </c>
      <c r="E11" s="13">
        <v>16.3</v>
      </c>
      <c r="F11" s="14">
        <v>7.08</v>
      </c>
      <c r="G11" s="62">
        <f t="shared" si="0"/>
        <v>9.1969200000000004</v>
      </c>
      <c r="H11" s="15">
        <v>149.96</v>
      </c>
    </row>
    <row r="12" spans="1:12" ht="24">
      <c r="A12" s="11" t="s">
        <v>28</v>
      </c>
      <c r="B12" s="39">
        <v>94964</v>
      </c>
      <c r="C12" s="52" t="s">
        <v>48</v>
      </c>
      <c r="D12" s="8" t="s">
        <v>79</v>
      </c>
      <c r="E12" s="13">
        <v>0.28999999999999998</v>
      </c>
      <c r="F12" s="14">
        <v>322.95</v>
      </c>
      <c r="G12" s="62">
        <f t="shared" si="0"/>
        <v>419.51204999999999</v>
      </c>
      <c r="H12" s="15">
        <f t="shared" si="1"/>
        <v>121.65849449999999</v>
      </c>
    </row>
    <row r="13" spans="1:12" ht="24.75" thickBot="1">
      <c r="A13" s="11" t="s">
        <v>29</v>
      </c>
      <c r="B13" s="8">
        <v>96532</v>
      </c>
      <c r="C13" s="12" t="s">
        <v>51</v>
      </c>
      <c r="D13" s="8" t="s">
        <v>34</v>
      </c>
      <c r="E13" s="13">
        <v>2.56</v>
      </c>
      <c r="F13" s="14">
        <v>118.88</v>
      </c>
      <c r="G13" s="62">
        <f t="shared" si="0"/>
        <v>154.42511999999999</v>
      </c>
      <c r="H13" s="15">
        <v>395.34</v>
      </c>
    </row>
    <row r="14" spans="1:12" ht="12.75" thickBot="1">
      <c r="A14" s="98" t="s">
        <v>38</v>
      </c>
      <c r="B14" s="99"/>
      <c r="C14" s="99"/>
      <c r="D14" s="99"/>
      <c r="E14" s="99"/>
      <c r="F14" s="99"/>
      <c r="G14" s="55"/>
      <c r="H14" s="20">
        <f>SUM(H9:H13)</f>
        <v>731.04673789999993</v>
      </c>
    </row>
    <row r="15" spans="1:12" ht="15" customHeight="1">
      <c r="A15" s="28" t="s">
        <v>6</v>
      </c>
      <c r="B15" s="97" t="s">
        <v>30</v>
      </c>
      <c r="C15" s="97"/>
      <c r="D15" s="8"/>
      <c r="E15" s="13"/>
      <c r="F15" s="24"/>
      <c r="G15" s="63"/>
      <c r="H15" s="42"/>
    </row>
    <row r="16" spans="1:12" ht="15" customHeight="1">
      <c r="A16" s="35" t="s">
        <v>8</v>
      </c>
      <c r="B16" s="25"/>
      <c r="C16" s="26" t="s">
        <v>53</v>
      </c>
      <c r="D16" s="8"/>
      <c r="E16" s="13"/>
      <c r="F16" s="24"/>
      <c r="G16" s="38"/>
      <c r="H16" s="43"/>
    </row>
    <row r="17" spans="1:10">
      <c r="A17" s="11" t="s">
        <v>58</v>
      </c>
      <c r="B17" s="8"/>
      <c r="C17" s="12" t="s">
        <v>59</v>
      </c>
      <c r="D17" s="8" t="s">
        <v>10</v>
      </c>
      <c r="E17" s="13">
        <v>2</v>
      </c>
      <c r="F17" s="14">
        <v>750</v>
      </c>
      <c r="G17" s="62">
        <f>F17*$H$5+F17</f>
        <v>974.25</v>
      </c>
      <c r="H17" s="15">
        <f>G17*E17</f>
        <v>1948.5</v>
      </c>
    </row>
    <row r="18" spans="1:10">
      <c r="A18" s="53" t="s">
        <v>55</v>
      </c>
      <c r="B18" s="53"/>
      <c r="C18" s="54" t="s">
        <v>60</v>
      </c>
      <c r="D18" s="8"/>
      <c r="E18" s="13"/>
      <c r="F18" s="24"/>
      <c r="G18" s="38"/>
      <c r="H18" s="43"/>
    </row>
    <row r="19" spans="1:10">
      <c r="A19" s="11" t="s">
        <v>57</v>
      </c>
      <c r="B19" s="8"/>
      <c r="C19" s="12" t="s">
        <v>61</v>
      </c>
      <c r="D19" s="8" t="s">
        <v>10</v>
      </c>
      <c r="E19" s="13">
        <v>2</v>
      </c>
      <c r="F19" s="14">
        <v>1480</v>
      </c>
      <c r="G19" s="62">
        <f>F19*$H$5+F19</f>
        <v>1922.52</v>
      </c>
      <c r="H19" s="15">
        <f>G19*E19</f>
        <v>3845.04</v>
      </c>
    </row>
    <row r="20" spans="1:10" ht="12" customHeight="1">
      <c r="A20" s="28" t="s">
        <v>75</v>
      </c>
      <c r="B20" s="54"/>
      <c r="C20" s="54" t="s">
        <v>56</v>
      </c>
      <c r="D20" s="8"/>
      <c r="E20" s="13"/>
      <c r="F20" s="24"/>
      <c r="G20" s="24"/>
      <c r="H20" s="13"/>
    </row>
    <row r="21" spans="1:10" ht="60">
      <c r="A21" s="8" t="s">
        <v>80</v>
      </c>
      <c r="B21" s="8">
        <v>72111</v>
      </c>
      <c r="C21" s="12" t="s">
        <v>54</v>
      </c>
      <c r="D21" s="8" t="s">
        <v>34</v>
      </c>
      <c r="E21" s="13">
        <v>80</v>
      </c>
      <c r="F21" s="14">
        <v>76.349999999999994</v>
      </c>
      <c r="G21" s="62">
        <f>F21*$H$5+F21</f>
        <v>99.17864999999999</v>
      </c>
      <c r="H21" s="15">
        <v>7934.4</v>
      </c>
    </row>
    <row r="22" spans="1:10" ht="24.75" thickBot="1">
      <c r="A22" s="17" t="s">
        <v>81</v>
      </c>
      <c r="B22" s="17">
        <v>40536</v>
      </c>
      <c r="C22" s="18" t="s">
        <v>62</v>
      </c>
      <c r="D22" s="17" t="s">
        <v>47</v>
      </c>
      <c r="E22" s="19">
        <v>5.25</v>
      </c>
      <c r="F22" s="14">
        <v>570.79999999999995</v>
      </c>
      <c r="G22" s="62">
        <f>F22*$H$5+F22</f>
        <v>741.4692</v>
      </c>
      <c r="H22" s="15">
        <v>3892.72</v>
      </c>
    </row>
    <row r="23" spans="1:10" ht="12.75" customHeight="1" thickBot="1">
      <c r="A23" s="98" t="s">
        <v>39</v>
      </c>
      <c r="B23" s="99"/>
      <c r="C23" s="99"/>
      <c r="D23" s="99"/>
      <c r="E23" s="99"/>
      <c r="F23" s="99"/>
      <c r="G23" s="55"/>
      <c r="H23" s="20">
        <f>SUM(H17:H22)</f>
        <v>17620.66</v>
      </c>
    </row>
    <row r="24" spans="1:10" ht="12.75" customHeight="1">
      <c r="A24" s="28" t="s">
        <v>7</v>
      </c>
      <c r="B24" s="104" t="s">
        <v>63</v>
      </c>
      <c r="C24" s="105"/>
      <c r="D24" s="8"/>
      <c r="E24" s="13"/>
      <c r="F24" s="24"/>
      <c r="G24" s="63"/>
      <c r="H24" s="42"/>
    </row>
    <row r="25" spans="1:10" ht="12.75" thickBot="1">
      <c r="A25" s="11" t="s">
        <v>8</v>
      </c>
      <c r="B25" s="8">
        <v>72111</v>
      </c>
      <c r="C25" s="12" t="s">
        <v>64</v>
      </c>
      <c r="D25" s="8" t="s">
        <v>34</v>
      </c>
      <c r="E25" s="13">
        <v>80</v>
      </c>
      <c r="F25" s="14">
        <v>65.900000000000006</v>
      </c>
      <c r="G25" s="62">
        <f>F25*$H$5+F25</f>
        <v>85.604100000000003</v>
      </c>
      <c r="H25" s="15">
        <v>6848</v>
      </c>
    </row>
    <row r="26" spans="1:10" ht="12.75" customHeight="1" thickBot="1">
      <c r="A26" s="98" t="s">
        <v>66</v>
      </c>
      <c r="B26" s="99"/>
      <c r="C26" s="99"/>
      <c r="D26" s="99"/>
      <c r="E26" s="99"/>
      <c r="F26" s="99"/>
      <c r="G26" s="55"/>
      <c r="H26" s="20">
        <f>SUM(H25:H25)</f>
        <v>6848</v>
      </c>
    </row>
    <row r="27" spans="1:10" ht="15" customHeight="1">
      <c r="A27" s="28" t="s">
        <v>31</v>
      </c>
      <c r="B27" s="102" t="s">
        <v>65</v>
      </c>
      <c r="C27" s="103"/>
      <c r="D27" s="8"/>
      <c r="E27" s="13"/>
      <c r="F27" s="24"/>
      <c r="G27" s="38"/>
      <c r="H27" s="43"/>
    </row>
    <row r="28" spans="1:10" ht="24">
      <c r="A28" s="27" t="s">
        <v>76</v>
      </c>
      <c r="B28" s="21">
        <v>94227</v>
      </c>
      <c r="C28" s="12" t="s">
        <v>68</v>
      </c>
      <c r="D28" s="8" t="s">
        <v>69</v>
      </c>
      <c r="E28" s="13">
        <v>13.2</v>
      </c>
      <c r="F28" s="24">
        <v>38.33</v>
      </c>
      <c r="G28" s="62">
        <f>F28*$H$5+F28</f>
        <v>49.790669999999999</v>
      </c>
      <c r="H28" s="15">
        <v>657.23</v>
      </c>
    </row>
    <row r="29" spans="1:10" ht="12.75" thickBot="1">
      <c r="A29" s="27" t="s">
        <v>82</v>
      </c>
      <c r="B29" s="8">
        <v>9836</v>
      </c>
      <c r="C29" s="12" t="s">
        <v>70</v>
      </c>
      <c r="D29" s="8" t="s">
        <v>69</v>
      </c>
      <c r="E29" s="13">
        <v>27.8</v>
      </c>
      <c r="F29" s="24">
        <v>8.32</v>
      </c>
      <c r="G29" s="62">
        <f>F29*$H$5+F29</f>
        <v>10.807680000000001</v>
      </c>
      <c r="H29" s="15">
        <v>300.52</v>
      </c>
    </row>
    <row r="30" spans="1:10" ht="12.75" thickBot="1">
      <c r="A30" s="98" t="s">
        <v>67</v>
      </c>
      <c r="B30" s="99"/>
      <c r="C30" s="99"/>
      <c r="D30" s="99"/>
      <c r="E30" s="99"/>
      <c r="F30" s="99"/>
      <c r="G30" s="55"/>
      <c r="H30" s="20">
        <f>SUM(H28:H29)</f>
        <v>957.75</v>
      </c>
    </row>
    <row r="31" spans="1:10">
      <c r="A31" s="28" t="s">
        <v>32</v>
      </c>
      <c r="B31" s="102" t="s">
        <v>77</v>
      </c>
      <c r="C31" s="103"/>
      <c r="D31" s="8"/>
      <c r="E31" s="13"/>
      <c r="F31" s="24"/>
      <c r="G31" s="38"/>
      <c r="H31" s="43"/>
      <c r="J31" s="29"/>
    </row>
    <row r="32" spans="1:10" ht="12.75" thickBot="1">
      <c r="A32" s="27" t="s">
        <v>33</v>
      </c>
      <c r="B32" s="21">
        <v>9537</v>
      </c>
      <c r="C32" s="12" t="s">
        <v>78</v>
      </c>
      <c r="D32" s="8" t="s">
        <v>34</v>
      </c>
      <c r="E32" s="13">
        <v>80</v>
      </c>
      <c r="F32" s="24">
        <v>2.14</v>
      </c>
      <c r="G32" s="64">
        <v>2.7789000000000001</v>
      </c>
      <c r="H32" s="15">
        <f>G32*E32</f>
        <v>222.31200000000001</v>
      </c>
      <c r="J32" s="29"/>
    </row>
    <row r="33" spans="1:10" ht="12.75" thickBot="1">
      <c r="A33" s="98" t="s">
        <v>67</v>
      </c>
      <c r="B33" s="99"/>
      <c r="C33" s="99"/>
      <c r="D33" s="99"/>
      <c r="E33" s="99"/>
      <c r="F33" s="99"/>
      <c r="G33" s="55"/>
      <c r="H33" s="20">
        <f>SUM(H32:H32)</f>
        <v>222.31200000000001</v>
      </c>
      <c r="J33" s="29"/>
    </row>
    <row r="34" spans="1:10" ht="12.75" thickBot="1">
      <c r="A34" s="45"/>
      <c r="B34" s="31"/>
      <c r="C34" s="31"/>
      <c r="D34" s="31"/>
      <c r="E34" s="31"/>
      <c r="F34" s="31"/>
      <c r="G34" s="31"/>
      <c r="H34" s="46"/>
      <c r="J34" s="29"/>
    </row>
    <row r="35" spans="1:10" ht="12.75" thickBot="1">
      <c r="A35" s="108" t="s">
        <v>13</v>
      </c>
      <c r="B35" s="109"/>
      <c r="C35" s="109"/>
      <c r="D35" s="109"/>
      <c r="E35" s="109"/>
      <c r="F35" s="109"/>
      <c r="G35" s="58"/>
      <c r="H35" s="30">
        <f>ROUND(SUM(H8:H33)/2,3)</f>
        <v>26379.769</v>
      </c>
      <c r="J35" s="29"/>
    </row>
    <row r="36" spans="1:10">
      <c r="J36" s="29"/>
    </row>
    <row r="37" spans="1:10">
      <c r="J37" s="29"/>
    </row>
    <row r="38" spans="1:10">
      <c r="A38" s="16" t="s">
        <v>71</v>
      </c>
      <c r="H38" s="44"/>
      <c r="J38" s="29"/>
    </row>
    <row r="39" spans="1:10">
      <c r="J39" s="29"/>
    </row>
    <row r="40" spans="1:10">
      <c r="J40" s="29"/>
    </row>
    <row r="41" spans="1:10">
      <c r="J41" s="29"/>
    </row>
    <row r="42" spans="1:10" ht="15">
      <c r="A42" s="33" t="s">
        <v>72</v>
      </c>
    </row>
    <row r="43" spans="1:10" ht="12.75">
      <c r="A43" s="1" t="s">
        <v>73</v>
      </c>
    </row>
    <row r="47" spans="1:10" ht="12.75" customHeight="1"/>
    <row r="48" spans="1:10" ht="12.75">
      <c r="A48" s="4"/>
      <c r="B48" s="1"/>
      <c r="C48" s="1"/>
      <c r="D48" s="2"/>
      <c r="E48" s="2"/>
      <c r="F48" s="1"/>
      <c r="G48" s="1"/>
    </row>
    <row r="49" spans="1:7" ht="12.75">
      <c r="A49" s="1"/>
      <c r="B49" s="1"/>
      <c r="C49" s="1"/>
      <c r="D49" s="2"/>
      <c r="E49" s="2"/>
      <c r="F49" s="1"/>
      <c r="G49" s="1"/>
    </row>
    <row r="50" spans="1:7" ht="15">
      <c r="D50" s="107"/>
      <c r="E50" s="107"/>
      <c r="F50" s="107"/>
      <c r="G50" s="57"/>
    </row>
    <row r="51" spans="1:7" ht="15">
      <c r="D51" s="106"/>
      <c r="E51" s="106"/>
      <c r="F51" s="106"/>
      <c r="G51" s="56"/>
    </row>
    <row r="52" spans="1:7" ht="15">
      <c r="D52" s="32"/>
      <c r="E52" s="32"/>
    </row>
    <row r="53" spans="1:7" ht="15">
      <c r="D53" s="32"/>
      <c r="E53" s="32"/>
    </row>
    <row r="54" spans="1:7" ht="15">
      <c r="D54" s="32"/>
      <c r="E54" s="32"/>
    </row>
    <row r="55" spans="1:7" ht="15">
      <c r="E55" s="33"/>
    </row>
  </sheetData>
  <mergeCells count="28">
    <mergeCell ref="A4:B4"/>
    <mergeCell ref="C4:G4"/>
    <mergeCell ref="A1:H1"/>
    <mergeCell ref="A2:B2"/>
    <mergeCell ref="C2:H2"/>
    <mergeCell ref="A3:B3"/>
    <mergeCell ref="C3:H3"/>
    <mergeCell ref="B6:B7"/>
    <mergeCell ref="C6:C7"/>
    <mergeCell ref="D6:D7"/>
    <mergeCell ref="E6:E7"/>
    <mergeCell ref="F6:H6"/>
    <mergeCell ref="D50:F50"/>
    <mergeCell ref="D51:F51"/>
    <mergeCell ref="C5:G5"/>
    <mergeCell ref="A26:F26"/>
    <mergeCell ref="B27:C27"/>
    <mergeCell ref="A30:F30"/>
    <mergeCell ref="B31:C31"/>
    <mergeCell ref="A33:F33"/>
    <mergeCell ref="A35:F35"/>
    <mergeCell ref="B8:C8"/>
    <mergeCell ref="A14:F14"/>
    <mergeCell ref="B15:C15"/>
    <mergeCell ref="A23:F23"/>
    <mergeCell ref="B24:C24"/>
    <mergeCell ref="A5:B5"/>
    <mergeCell ref="A6:A7"/>
  </mergeCells>
  <pageMargins left="0.59055118110236227" right="0.4" top="2.1555555555555554" bottom="0.78740157480314965" header="0.31496062992125984" footer="0.31496062992125984"/>
  <pageSetup paperSize="9" scale="94" orientation="landscape" r:id="rId1"/>
  <headerFooter>
    <oddHeader>&amp;C&amp;G</oddHeader>
    <oddFooter>&amp;R&amp;P</oddFooter>
  </headerFooter>
  <rowBreaks count="2" manualBreakCount="2">
    <brk id="21" max="8" man="1"/>
    <brk id="45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tabSelected="1" view="pageLayout" zoomScaleSheetLayoutView="100" workbookViewId="0">
      <selection activeCell="G23" sqref="G23:I23"/>
    </sheetView>
  </sheetViews>
  <sheetFormatPr defaultRowHeight="12.75"/>
  <cols>
    <col min="1" max="1" width="9.140625" style="34"/>
    <col min="2" max="2" width="5.42578125" style="34" customWidth="1"/>
    <col min="3" max="3" width="10.140625" style="34" customWidth="1"/>
    <col min="4" max="4" width="11" style="34" bestFit="1" customWidth="1"/>
    <col min="5" max="5" width="13.42578125" style="3" customWidth="1"/>
    <col min="6" max="6" width="7.28515625" style="3" customWidth="1"/>
    <col min="7" max="7" width="8.5703125" style="34" bestFit="1" customWidth="1"/>
    <col min="8" max="8" width="11.28515625" style="34" bestFit="1" customWidth="1"/>
    <col min="9" max="9" width="7.7109375" style="34" bestFit="1" customWidth="1"/>
    <col min="10" max="10" width="11.28515625" style="34" bestFit="1" customWidth="1"/>
    <col min="11" max="11" width="6.7109375" style="34" customWidth="1"/>
    <col min="12" max="12" width="11.28515625" style="34" bestFit="1" customWidth="1"/>
    <col min="13" max="16384" width="9.140625" style="34"/>
  </cols>
  <sheetData>
    <row r="1" spans="2:13" ht="15" customHeight="1" thickBot="1">
      <c r="B1" s="65" t="s">
        <v>41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3">
      <c r="B2" s="69" t="s">
        <v>40</v>
      </c>
      <c r="C2" s="70"/>
      <c r="D2" s="87" t="s">
        <v>74</v>
      </c>
      <c r="E2" s="88"/>
      <c r="F2" s="88"/>
      <c r="G2" s="88"/>
      <c r="H2" s="118"/>
      <c r="I2" s="89"/>
      <c r="J2" s="67"/>
      <c r="K2" s="67"/>
      <c r="L2" s="67"/>
    </row>
    <row r="3" spans="2:13">
      <c r="B3" s="69" t="s">
        <v>25</v>
      </c>
      <c r="C3" s="70"/>
      <c r="D3" s="90" t="s">
        <v>49</v>
      </c>
      <c r="E3" s="91"/>
      <c r="F3" s="91"/>
      <c r="G3" s="91"/>
      <c r="H3" s="119"/>
      <c r="I3" s="93"/>
      <c r="J3" s="67"/>
      <c r="K3" s="67"/>
      <c r="L3" s="67"/>
    </row>
    <row r="4" spans="2:13">
      <c r="B4" s="69" t="s">
        <v>26</v>
      </c>
      <c r="C4" s="70"/>
      <c r="D4" s="70">
        <f>'ORÇAMENTO (2)'!C4:H4</f>
        <v>0</v>
      </c>
      <c r="E4" s="70"/>
      <c r="F4" s="70"/>
      <c r="G4" s="70"/>
      <c r="H4" s="70"/>
      <c r="I4" s="70"/>
      <c r="J4" s="67"/>
      <c r="K4" s="67"/>
      <c r="L4" s="67"/>
    </row>
    <row r="5" spans="2:13">
      <c r="B5" s="69" t="s">
        <v>27</v>
      </c>
      <c r="C5" s="70"/>
      <c r="D5" s="70" t="s">
        <v>85</v>
      </c>
      <c r="E5" s="70"/>
      <c r="F5" s="70"/>
      <c r="G5" s="70"/>
      <c r="H5" s="70"/>
      <c r="I5" s="70"/>
      <c r="J5" s="68"/>
      <c r="K5" s="68"/>
      <c r="L5" s="68"/>
    </row>
    <row r="6" spans="2:13" s="3" customFormat="1">
      <c r="B6" s="72" t="s">
        <v>1</v>
      </c>
      <c r="C6" s="76" t="s">
        <v>9</v>
      </c>
      <c r="D6" s="76"/>
      <c r="E6" s="76" t="s">
        <v>11</v>
      </c>
      <c r="F6" s="76" t="s">
        <v>14</v>
      </c>
      <c r="G6" s="67" t="s">
        <v>15</v>
      </c>
      <c r="H6" s="67"/>
      <c r="I6" s="67"/>
      <c r="J6" s="67"/>
      <c r="K6" s="67"/>
      <c r="L6" s="67"/>
    </row>
    <row r="7" spans="2:13" s="3" customFormat="1">
      <c r="B7" s="72"/>
      <c r="C7" s="76"/>
      <c r="D7" s="76"/>
      <c r="E7" s="76"/>
      <c r="F7" s="76"/>
      <c r="G7" s="76" t="s">
        <v>16</v>
      </c>
      <c r="H7" s="76"/>
      <c r="I7" s="76" t="s">
        <v>17</v>
      </c>
      <c r="J7" s="76"/>
      <c r="K7" s="76" t="s">
        <v>18</v>
      </c>
      <c r="L7" s="76"/>
    </row>
    <row r="8" spans="2:13" s="3" customFormat="1" ht="13.5" thickBot="1">
      <c r="B8" s="72"/>
      <c r="C8" s="76"/>
      <c r="D8" s="76"/>
      <c r="E8" s="76"/>
      <c r="F8" s="76"/>
      <c r="G8" s="59" t="s">
        <v>23</v>
      </c>
      <c r="H8" s="59" t="s">
        <v>22</v>
      </c>
      <c r="I8" s="59" t="s">
        <v>23</v>
      </c>
      <c r="J8" s="59" t="s">
        <v>22</v>
      </c>
      <c r="K8" s="59" t="s">
        <v>23</v>
      </c>
      <c r="L8" s="59" t="s">
        <v>22</v>
      </c>
    </row>
    <row r="9" spans="2:13">
      <c r="B9" s="47" t="s">
        <v>2</v>
      </c>
      <c r="C9" s="100" t="s">
        <v>37</v>
      </c>
      <c r="D9" s="101"/>
      <c r="E9" s="48">
        <f>'ORÇAMENTO (2)'!H14</f>
        <v>731.04673789999993</v>
      </c>
      <c r="F9" s="60">
        <f>E9/$E$14</f>
        <v>2.7712401041116014E-2</v>
      </c>
      <c r="G9" s="60">
        <v>1</v>
      </c>
      <c r="H9" s="48">
        <f t="shared" ref="H9:H10" si="0">G9*E9</f>
        <v>731.04673789999993</v>
      </c>
      <c r="I9" s="60"/>
      <c r="J9" s="48"/>
      <c r="K9" s="60"/>
      <c r="L9" s="48"/>
      <c r="M9" s="51"/>
    </row>
    <row r="10" spans="2:13" ht="13.5" thickBot="1">
      <c r="B10" s="47" t="s">
        <v>6</v>
      </c>
      <c r="C10" s="97" t="s">
        <v>30</v>
      </c>
      <c r="D10" s="97"/>
      <c r="E10" s="48">
        <f>'ORÇAMENTO (2)'!H23</f>
        <v>17620.66</v>
      </c>
      <c r="F10" s="60">
        <f>E10/$E$14</f>
        <v>0.66796111823420434</v>
      </c>
      <c r="G10" s="60">
        <v>0.2</v>
      </c>
      <c r="H10" s="48">
        <f t="shared" si="0"/>
        <v>3524.1320000000001</v>
      </c>
      <c r="I10" s="60">
        <v>0.8</v>
      </c>
      <c r="J10" s="48">
        <f>I10*E10</f>
        <v>14096.528</v>
      </c>
      <c r="K10" s="60"/>
      <c r="L10" s="48"/>
      <c r="M10" s="51"/>
    </row>
    <row r="11" spans="2:13" ht="25.5" customHeight="1">
      <c r="B11" s="47" t="s">
        <v>7</v>
      </c>
      <c r="C11" s="104" t="s">
        <v>63</v>
      </c>
      <c r="D11" s="105"/>
      <c r="E11" s="48">
        <f>'ORÇAMENTO (2)'!H26</f>
        <v>6848</v>
      </c>
      <c r="F11" s="60">
        <f>E11/$E$14</f>
        <v>0.25959287209831139</v>
      </c>
      <c r="G11" s="60"/>
      <c r="H11" s="48"/>
      <c r="I11" s="60"/>
      <c r="J11" s="48"/>
      <c r="K11" s="60">
        <v>1</v>
      </c>
      <c r="L11" s="48">
        <f>K11*E11</f>
        <v>6848</v>
      </c>
      <c r="M11" s="51"/>
    </row>
    <row r="12" spans="2:13">
      <c r="B12" s="47" t="s">
        <v>31</v>
      </c>
      <c r="C12" s="102" t="s">
        <v>65</v>
      </c>
      <c r="D12" s="103"/>
      <c r="E12" s="48">
        <f>'ORÇAMENTO (2)'!H30</f>
        <v>957.75</v>
      </c>
      <c r="F12" s="60">
        <f>E12/$E$14</f>
        <v>3.6306231491261352E-2</v>
      </c>
      <c r="G12" s="60"/>
      <c r="H12" s="48"/>
      <c r="I12" s="60"/>
      <c r="J12" s="48"/>
      <c r="K12" s="60">
        <v>1</v>
      </c>
      <c r="L12" s="48">
        <f>K12*E12</f>
        <v>957.75</v>
      </c>
      <c r="M12" s="51"/>
    </row>
    <row r="13" spans="2:13">
      <c r="B13" s="47" t="s">
        <v>32</v>
      </c>
      <c r="C13" s="102" t="s">
        <v>77</v>
      </c>
      <c r="D13" s="103"/>
      <c r="E13" s="48">
        <f>'ORÇAMENTO (2)'!H33</f>
        <v>222.31200000000001</v>
      </c>
      <c r="F13" s="60">
        <f>E13/$E$14</f>
        <v>8.4273671994625887E-3</v>
      </c>
      <c r="G13" s="60"/>
      <c r="H13" s="48"/>
      <c r="I13" s="60"/>
      <c r="J13" s="48"/>
      <c r="K13" s="60">
        <v>1</v>
      </c>
      <c r="L13" s="48">
        <f>K13*E13</f>
        <v>222.31200000000001</v>
      </c>
      <c r="M13" s="51"/>
    </row>
    <row r="14" spans="2:13">
      <c r="B14" s="72" t="s">
        <v>21</v>
      </c>
      <c r="C14" s="67"/>
      <c r="D14" s="67" t="s">
        <v>19</v>
      </c>
      <c r="E14" s="74">
        <f>ROUND(SUM(E9:E13),3)</f>
        <v>26379.769</v>
      </c>
      <c r="F14" s="78">
        <f>SUM(F9:F13)</f>
        <v>0.99999999006435569</v>
      </c>
      <c r="G14" s="80">
        <f>ROUND(SUM(H9:H12),3)</f>
        <v>4255.1790000000001</v>
      </c>
      <c r="H14" s="80"/>
      <c r="I14" s="80">
        <f>ROUND(SUM(J9:J12),3)</f>
        <v>14096.528</v>
      </c>
      <c r="J14" s="80"/>
      <c r="K14" s="80">
        <f>ROUND(SUM(L9:L13),3)</f>
        <v>8028.0619999999999</v>
      </c>
      <c r="L14" s="80"/>
    </row>
    <row r="15" spans="2:13">
      <c r="B15" s="72"/>
      <c r="C15" s="67"/>
      <c r="D15" s="67"/>
      <c r="E15" s="74"/>
      <c r="F15" s="78"/>
      <c r="G15" s="78">
        <f>G14/$E$14</f>
        <v>0.16130463462360115</v>
      </c>
      <c r="H15" s="78"/>
      <c r="I15" s="78">
        <f>I14/$E$14</f>
        <v>0.53436889458736347</v>
      </c>
      <c r="J15" s="78"/>
      <c r="K15" s="78">
        <f>K14/$E$14</f>
        <v>0.30432647078903535</v>
      </c>
      <c r="L15" s="78"/>
    </row>
    <row r="16" spans="2:13">
      <c r="B16" s="72"/>
      <c r="C16" s="67"/>
      <c r="D16" s="67" t="s">
        <v>20</v>
      </c>
      <c r="E16" s="74"/>
      <c r="F16" s="78"/>
      <c r="G16" s="80">
        <f>G14</f>
        <v>4255.1790000000001</v>
      </c>
      <c r="H16" s="80"/>
      <c r="I16" s="80">
        <f>ROUND(G16+I14,3)</f>
        <v>18351.706999999999</v>
      </c>
      <c r="J16" s="80"/>
      <c r="K16" s="80">
        <f>ROUND(I16+K14,3)</f>
        <v>26379.769</v>
      </c>
      <c r="L16" s="80"/>
    </row>
    <row r="17" spans="2:12" ht="13.5" thickBot="1">
      <c r="B17" s="73"/>
      <c r="C17" s="71"/>
      <c r="D17" s="71"/>
      <c r="E17" s="75"/>
      <c r="F17" s="79"/>
      <c r="G17" s="79">
        <f>G15</f>
        <v>0.16130463462360115</v>
      </c>
      <c r="H17" s="79"/>
      <c r="I17" s="79">
        <f>G17+I15</f>
        <v>0.69567352921096459</v>
      </c>
      <c r="J17" s="79"/>
      <c r="K17" s="77">
        <f>I17+K15</f>
        <v>1</v>
      </c>
      <c r="L17" s="77"/>
    </row>
    <row r="18" spans="2:12">
      <c r="B18" s="49"/>
      <c r="C18" s="49"/>
      <c r="D18" s="49"/>
      <c r="E18" s="50"/>
      <c r="F18" s="50"/>
      <c r="G18" s="49"/>
      <c r="H18" s="49"/>
      <c r="I18" s="49"/>
      <c r="J18" s="49"/>
      <c r="K18" s="49"/>
      <c r="L18" s="49"/>
    </row>
    <row r="19" spans="2:12">
      <c r="B19" s="49"/>
      <c r="C19" s="49"/>
      <c r="D19" s="49"/>
      <c r="E19" s="50"/>
      <c r="F19" s="50"/>
      <c r="G19" s="49"/>
      <c r="H19" s="49"/>
      <c r="I19" s="49"/>
      <c r="J19" s="49"/>
      <c r="K19" s="49"/>
      <c r="L19" s="49"/>
    </row>
    <row r="20" spans="2:12">
      <c r="B20" s="16" t="s">
        <v>71</v>
      </c>
      <c r="C20" s="16"/>
      <c r="D20" s="49"/>
      <c r="E20" s="50"/>
      <c r="F20" s="50"/>
      <c r="G20" s="49"/>
      <c r="H20" s="49"/>
      <c r="I20" s="49"/>
      <c r="J20" s="10"/>
      <c r="K20" s="10"/>
      <c r="L20" s="10"/>
    </row>
    <row r="21" spans="2:12">
      <c r="B21" s="16"/>
      <c r="C21" s="16"/>
      <c r="D21" s="49"/>
      <c r="E21" s="50"/>
      <c r="F21" s="50"/>
      <c r="G21" s="49"/>
      <c r="H21" s="49"/>
      <c r="I21" s="49"/>
      <c r="J21" s="10"/>
      <c r="K21" s="10"/>
      <c r="L21" s="10"/>
    </row>
    <row r="22" spans="2:12" ht="15">
      <c r="B22" s="16"/>
      <c r="C22" s="16"/>
      <c r="D22" s="49"/>
      <c r="E22" s="50"/>
      <c r="F22" s="50"/>
      <c r="G22" s="81"/>
      <c r="H22" s="81"/>
      <c r="I22" s="81"/>
      <c r="J22" s="10"/>
      <c r="K22" s="10"/>
      <c r="L22" s="10"/>
    </row>
    <row r="23" spans="2:12" ht="15">
      <c r="B23" s="16"/>
      <c r="C23" s="16"/>
      <c r="D23" s="49"/>
      <c r="E23" s="50"/>
      <c r="F23" s="50"/>
      <c r="G23" s="81"/>
      <c r="H23" s="81"/>
      <c r="I23" s="81"/>
      <c r="J23" s="10"/>
      <c r="K23" s="10"/>
      <c r="L23" s="10"/>
    </row>
    <row r="24" spans="2:12">
      <c r="B24" s="16" t="s">
        <v>72</v>
      </c>
      <c r="C24" s="16"/>
      <c r="E24" s="34"/>
      <c r="F24" s="34"/>
    </row>
    <row r="25" spans="2:12">
      <c r="B25" s="1" t="s">
        <v>73</v>
      </c>
      <c r="C25" s="16"/>
    </row>
  </sheetData>
  <mergeCells count="45">
    <mergeCell ref="B1:L1"/>
    <mergeCell ref="B2:C2"/>
    <mergeCell ref="D2:I2"/>
    <mergeCell ref="J2:L2"/>
    <mergeCell ref="B3:C3"/>
    <mergeCell ref="D3:I3"/>
    <mergeCell ref="J3:L3"/>
    <mergeCell ref="B4:C4"/>
    <mergeCell ref="D4:I4"/>
    <mergeCell ref="J4:L4"/>
    <mergeCell ref="B5:C5"/>
    <mergeCell ref="D5:I5"/>
    <mergeCell ref="J5:L5"/>
    <mergeCell ref="E6:E8"/>
    <mergeCell ref="F6:F8"/>
    <mergeCell ref="G6:L6"/>
    <mergeCell ref="G7:H7"/>
    <mergeCell ref="I7:J7"/>
    <mergeCell ref="K7:L7"/>
    <mergeCell ref="B14:C17"/>
    <mergeCell ref="D14:D15"/>
    <mergeCell ref="D16:D17"/>
    <mergeCell ref="B6:B8"/>
    <mergeCell ref="C6:D8"/>
    <mergeCell ref="C9:D9"/>
    <mergeCell ref="C10:D10"/>
    <mergeCell ref="C11:D11"/>
    <mergeCell ref="C12:D12"/>
    <mergeCell ref="C13:D13"/>
    <mergeCell ref="K14:L14"/>
    <mergeCell ref="G15:H15"/>
    <mergeCell ref="I15:J15"/>
    <mergeCell ref="K15:L15"/>
    <mergeCell ref="G16:H16"/>
    <mergeCell ref="I16:J16"/>
    <mergeCell ref="G23:I23"/>
    <mergeCell ref="E14:E17"/>
    <mergeCell ref="F14:F17"/>
    <mergeCell ref="G14:H14"/>
    <mergeCell ref="I14:J14"/>
    <mergeCell ref="K16:L16"/>
    <mergeCell ref="G17:H17"/>
    <mergeCell ref="I17:J17"/>
    <mergeCell ref="K17:L17"/>
    <mergeCell ref="G22:I22"/>
  </mergeCells>
  <pageMargins left="0.511811024" right="0.511811024" top="2.0833333333333335" bottom="0.97166666666666668" header="0.31496062000000002" footer="0.31496062000000002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 (2)</vt:lpstr>
      <vt:lpstr>CRONOGRAMA (2)</vt:lpstr>
      <vt:lpstr>'CRONOGRAMA (2)'!Area_de_impressao</vt:lpstr>
      <vt:lpstr>'ORÇAMENTO (2)'!Area_de_impressao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Ribeiro</dc:creator>
  <cp:lastModifiedBy>Thiago</cp:lastModifiedBy>
  <cp:lastPrinted>2019-05-21T13:02:14Z</cp:lastPrinted>
  <dcterms:created xsi:type="dcterms:W3CDTF">2015-05-29T19:50:08Z</dcterms:created>
  <dcterms:modified xsi:type="dcterms:W3CDTF">2019-05-21T15:39:38Z</dcterms:modified>
</cp:coreProperties>
</file>