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20535" windowHeight="8100"/>
  </bookViews>
  <sheets>
    <sheet name="ORÇAMENTO" sheetId="1" r:id="rId1"/>
    <sheet name="CRONOGRAMA" sheetId="2" r:id="rId2"/>
  </sheets>
  <definedNames>
    <definedName name="_xlnm.Print_Area" localSheetId="1">CRONOGRAMA!$A$1:$K$30</definedName>
    <definedName name="_xlnm.Print_Area" localSheetId="0">ORÇAMENTO!$A$1:$G$99</definedName>
  </definedNames>
  <calcPr calcId="124519"/>
</workbook>
</file>

<file path=xl/calcChain.xml><?xml version="1.0" encoding="utf-8"?>
<calcChain xmlns="http://schemas.openxmlformats.org/spreadsheetml/2006/main">
  <c r="B20" i="2"/>
  <c r="B19"/>
  <c r="B18"/>
  <c r="B17"/>
  <c r="B16"/>
  <c r="B15"/>
  <c r="B14"/>
  <c r="B13"/>
  <c r="B12"/>
  <c r="B11"/>
  <c r="B10"/>
  <c r="B9"/>
  <c r="B8"/>
  <c r="G75" i="1"/>
  <c r="G22"/>
  <c r="G89" l="1"/>
  <c r="G88"/>
  <c r="G83"/>
  <c r="G77"/>
  <c r="G70"/>
  <c r="G71"/>
  <c r="G72"/>
  <c r="G73"/>
  <c r="G74"/>
  <c r="G69"/>
  <c r="G65"/>
  <c r="G66"/>
  <c r="G64"/>
  <c r="G61"/>
  <c r="G62" s="1"/>
  <c r="G55"/>
  <c r="G56"/>
  <c r="G57"/>
  <c r="G58"/>
  <c r="G54"/>
  <c r="G46"/>
  <c r="G50"/>
  <c r="G51"/>
  <c r="G49"/>
  <c r="G44"/>
  <c r="G45"/>
  <c r="G43"/>
  <c r="G40"/>
  <c r="G41" s="1"/>
  <c r="G37"/>
  <c r="G36"/>
  <c r="G31"/>
  <c r="G32"/>
  <c r="G33"/>
  <c r="G30"/>
  <c r="G26"/>
  <c r="G27"/>
  <c r="G28"/>
  <c r="G25"/>
  <c r="G19"/>
  <c r="G20"/>
  <c r="G21"/>
  <c r="G18"/>
  <c r="G16"/>
  <c r="G14"/>
  <c r="G15"/>
  <c r="G13"/>
  <c r="G9"/>
  <c r="G10"/>
  <c r="G8"/>
  <c r="G47" l="1"/>
  <c r="G90"/>
  <c r="G52"/>
  <c r="G34"/>
  <c r="G38"/>
  <c r="G67"/>
  <c r="G59"/>
  <c r="G84"/>
  <c r="G85"/>
  <c r="G81"/>
  <c r="G80"/>
  <c r="G79"/>
  <c r="D13" i="2" l="1"/>
  <c r="D9"/>
  <c r="E9" s="1"/>
  <c r="D20"/>
  <c r="D16"/>
  <c r="D17"/>
  <c r="C4"/>
  <c r="C3"/>
  <c r="C2"/>
  <c r="E17" l="1"/>
  <c r="K17"/>
  <c r="E13"/>
  <c r="I13"/>
  <c r="K13"/>
  <c r="E20"/>
  <c r="K20"/>
  <c r="I20"/>
  <c r="E16"/>
  <c r="K16"/>
  <c r="D10"/>
  <c r="D12"/>
  <c r="E12" l="1"/>
  <c r="G12"/>
  <c r="E10"/>
  <c r="I10"/>
  <c r="D8"/>
  <c r="E8" l="1"/>
  <c r="G8"/>
  <c r="D11"/>
  <c r="G11" s="1"/>
  <c r="E11" l="1"/>
  <c r="G9"/>
  <c r="D14" l="1"/>
  <c r="E14" l="1"/>
  <c r="I14"/>
  <c r="D15"/>
  <c r="E15" l="1"/>
  <c r="K15"/>
  <c r="D18"/>
  <c r="E18" l="1"/>
  <c r="G18"/>
  <c r="I18"/>
  <c r="G78" i="1"/>
  <c r="G82" l="1"/>
  <c r="G86" s="1"/>
  <c r="D19" i="2" l="1"/>
  <c r="E19" l="1"/>
  <c r="E21" s="1"/>
  <c r="G19"/>
  <c r="F21" s="1"/>
  <c r="F23" s="1"/>
  <c r="I19"/>
  <c r="H21" s="1"/>
  <c r="H22" s="1"/>
  <c r="K19"/>
  <c r="J21" s="1"/>
  <c r="J22" s="1"/>
  <c r="F22" l="1"/>
  <c r="F24" s="1"/>
  <c r="H23"/>
  <c r="H24"/>
  <c r="J24" s="1"/>
</calcChain>
</file>

<file path=xl/sharedStrings.xml><?xml version="1.0" encoding="utf-8"?>
<sst xmlns="http://schemas.openxmlformats.org/spreadsheetml/2006/main" count="277" uniqueCount="196">
  <si>
    <t>PLANILHA ORÇAMENTÁRIA</t>
  </si>
  <si>
    <t>ÍTEM</t>
  </si>
  <si>
    <t>1.0</t>
  </si>
  <si>
    <t>1.1</t>
  </si>
  <si>
    <t>1.2</t>
  </si>
  <si>
    <t>1.3</t>
  </si>
  <si>
    <t>2.0</t>
  </si>
  <si>
    <t>2.1</t>
  </si>
  <si>
    <t>2.2</t>
  </si>
  <si>
    <t>3.0</t>
  </si>
  <si>
    <t>3.1</t>
  </si>
  <si>
    <t>3.2</t>
  </si>
  <si>
    <t>DESCRIÇÃO DOS SERVIÇOS</t>
  </si>
  <si>
    <t>UNID.</t>
  </si>
  <si>
    <t>VALOR TOTAL R$</t>
  </si>
  <si>
    <t>QUANT.</t>
  </si>
  <si>
    <t>VALOR TOTAL GERAL</t>
  </si>
  <si>
    <t>INCIDÊNCIA (%)</t>
  </si>
  <si>
    <t>CRONOGRAMA</t>
  </si>
  <si>
    <t>1º MÊS</t>
  </si>
  <si>
    <t>2º MÊS</t>
  </si>
  <si>
    <t>3º MÊS</t>
  </si>
  <si>
    <t>MENSAL</t>
  </si>
  <si>
    <t>ACUMULADO</t>
  </si>
  <si>
    <t>TOTAIS</t>
  </si>
  <si>
    <t>VALOR</t>
  </si>
  <si>
    <t>(%)</t>
  </si>
  <si>
    <t>UND</t>
  </si>
  <si>
    <t>2.3</t>
  </si>
  <si>
    <t xml:space="preserve">CONTRATANTE: </t>
  </si>
  <si>
    <t xml:space="preserve">OBRA: </t>
  </si>
  <si>
    <t xml:space="preserve">LOGRADOURO: </t>
  </si>
  <si>
    <t xml:space="preserve">SEGMENTO: </t>
  </si>
  <si>
    <t>m2</t>
  </si>
  <si>
    <t>2.4</t>
  </si>
  <si>
    <t>VIGAS DE FUNDAÇÃO</t>
  </si>
  <si>
    <t>SUPRAESTRUTURA</t>
  </si>
  <si>
    <t>2.4.1</t>
  </si>
  <si>
    <t>2.4.2</t>
  </si>
  <si>
    <t>2.4.3</t>
  </si>
  <si>
    <t>PILARES DE CONCRETO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</si>
  <si>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</si>
  <si>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</si>
  <si>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</si>
  <si>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</si>
  <si>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</si>
  <si>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</si>
  <si>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</si>
  <si>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</si>
  <si>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4.0</t>
  </si>
  <si>
    <t>4.1</t>
  </si>
  <si>
    <t>4.2</t>
  </si>
  <si>
    <t>5.0</t>
  </si>
  <si>
    <t>IMPERMEABILIZAÇÃO</t>
  </si>
  <si>
    <t>5.1</t>
  </si>
  <si>
    <t>M2</t>
  </si>
  <si>
    <t>6.0</t>
  </si>
  <si>
    <t>PAREDES EM GERAL</t>
  </si>
  <si>
    <t>7.0</t>
  </si>
  <si>
    <t>PAVIMENTAÇÕES</t>
  </si>
  <si>
    <t>7.1</t>
  </si>
  <si>
    <t>7.2</t>
  </si>
  <si>
    <t>7.3</t>
  </si>
  <si>
    <t>MERCADO</t>
  </si>
  <si>
    <t>8.0</t>
  </si>
  <si>
    <t>REVESTIMENTOS</t>
  </si>
  <si>
    <t>8.1</t>
  </si>
  <si>
    <t>CHAPISCO APLICADO TANTO EM PILARES E VIGAS DE CONCRETO COMO EM ALVENAR</t>
  </si>
  <si>
    <t>8.2</t>
  </si>
  <si>
    <t>EMBOÇO OU MASSA ÚNICA EM ARGAMASSA TRAÇO 1:2:8, PREPARO MECÂNICO COM BETONEIRA 400L</t>
  </si>
  <si>
    <t>8.3</t>
  </si>
  <si>
    <t>REVESTIMENTO CERÂMICO PARA PAREDES INTERNAS COM PLACAS TIPO GRÊS OU SE</t>
  </si>
  <si>
    <t>9.0</t>
  </si>
  <si>
    <t>9.1</t>
  </si>
  <si>
    <t>10.0</t>
  </si>
  <si>
    <t>VIDROS</t>
  </si>
  <si>
    <t>10.1</t>
  </si>
  <si>
    <t>VIDRO LISO COMUM TRANSPARENTE, ESPESSURA 4MM</t>
  </si>
  <si>
    <t>11.0</t>
  </si>
  <si>
    <t>PINTURA</t>
  </si>
  <si>
    <t>11.1</t>
  </si>
  <si>
    <t>APLICAÇÃO DE FUNDO SELADOR ACRÍLICO EM PAREDES, UMA DEMÃO. AF_06/2014</t>
  </si>
  <si>
    <t>11.2</t>
  </si>
  <si>
    <t>11.3</t>
  </si>
  <si>
    <t>APLICAÇÃO MANUAL DE PINTURA COM TINTA LÁTEX ACRÍLICA EM PAREDES, DUAS</t>
  </si>
  <si>
    <t>12.0</t>
  </si>
  <si>
    <t>INSTALAÇÕES ELÉTRICAS E TELEFONICAS</t>
  </si>
  <si>
    <t>12.1</t>
  </si>
  <si>
    <t>12.2</t>
  </si>
  <si>
    <t>12.3</t>
  </si>
  <si>
    <t>13.0</t>
  </si>
  <si>
    <t>INSTALAÇÕES HIDRO SANITARIAS</t>
  </si>
  <si>
    <t>TORNEIRA CROMADA DE MESA, 1/2" OU 3/4", PARA LAVATÓRIO, PADRÃO POPULAR FORNECIMENTO E INSTALAÇÃO. AF_12/2013</t>
  </si>
  <si>
    <t>TUBO, PVC, SOLDÁVEL, DN 25MM, INSTALADO EM RAMAL OU SUB-RAMAL DE ÁGUA FORNECIMENTO E INSTALAÇÃO . AF_12/2014_P</t>
  </si>
  <si>
    <t>TUBO PVC, SERIE NORMAL, ESGOTO PREDIAL, DN 100 MM, FORNECIDO E INSTALA</t>
  </si>
  <si>
    <t>INSTALAÇÕES DIVERSAS</t>
  </si>
  <si>
    <t>LIMPEZA FINAL DA OBRA</t>
  </si>
  <si>
    <t>Construção Civil</t>
  </si>
  <si>
    <t>FUNDAÇÕES</t>
  </si>
  <si>
    <t>TOTAL DE FUNDAÇÕES</t>
  </si>
  <si>
    <t>VIGAS DE RESPALDO</t>
  </si>
  <si>
    <t>TOTAL DE SUPRAESTRUTURA</t>
  </si>
  <si>
    <t>TOTAL DE PAREDES EM GERAL</t>
  </si>
  <si>
    <t>TOTAL DE IMPERMEABILIZAÇÃO</t>
  </si>
  <si>
    <t>TOTAL DE PAVIMENTAÇÕES</t>
  </si>
  <si>
    <t>TOTAL DE REVESTIMENTOS</t>
  </si>
  <si>
    <t>ESQUADRIAS</t>
  </si>
  <si>
    <t>TOTAL DE ESQUADRIAS</t>
  </si>
  <si>
    <t>TOTAL DE VIDROS</t>
  </si>
  <si>
    <t>TOTAL DE PINTIRA</t>
  </si>
  <si>
    <t>TOTAL DE INSTALAÇÕES HIDRO SANITARIAS</t>
  </si>
  <si>
    <t>TOTAL DE INSTALAÇÕES DIVERSAS</t>
  </si>
  <si>
    <t>CONTRATANTE:</t>
  </si>
  <si>
    <t>CRONOGRAMA FÍSICO-FINANCEIRO</t>
  </si>
  <si>
    <t xml:space="preserve">BDI </t>
  </si>
  <si>
    <t>TOTAL COM BDI</t>
  </si>
  <si>
    <t>LASTRO DE VALA COM PREPARO DE FUNDO, LARGURA MENOR QUE 1,5 M, COM CAMADA DE BRITA, LANÇAMENTO MECANIZADO, EM LOCAL COM NÍVEL ALTO DE INTERFERÊNCIA. AF_06/2016</t>
  </si>
  <si>
    <t>ARMAÇÃO DE PILAR OU VIGA DE UMA ESTRUTURA CONVENCIONAL DE CONCRETO ARMADO EM UMA EDIFÍCAÇÃO TÉRREA OU SOBRADO UTILIZANDO AÇO CA-50 DE 12.5 MM - MONTAGEM. AF_12/2015</t>
  </si>
  <si>
    <t>ARMAÇÃO DE PILAR OU VIGA DE UMA ESTRUTURA CONVENCIONAL DE CONCRETO ARMADO EM UMA EDIFÍCAÇÃO TÉRREA OU SOBRADO UTILIZANDO AÇO CA-50 DE 5.0MM À 12.5 MM - MONTAGEM. AF_12/2015</t>
  </si>
  <si>
    <t>LANCAMENTO/APLICACAO MANUAL DE CONCRETO EM FUNDACOES</t>
  </si>
  <si>
    <t>74157/004</t>
  </si>
  <si>
    <t>CONCRETO FCK = 20MPA, TRAÇO 1:2,7:3 (CIMENTO/ AREIA MÉDIA/ BRITA 1)PREPARO MECÂNICO COM BETONEIRA 400 L. AF_07/2016</t>
  </si>
  <si>
    <t>LANÇAMENTO COM USO DE BALDES, ADENSAMENTO E ACABAMENTO DE CONCRETO EM ESTRUTURAS. AF_12/2015</t>
  </si>
  <si>
    <t>2.4.4</t>
  </si>
  <si>
    <t>ALVENARIA DE VEDAÇÃO DE BLOCOS CERÂMICOS FURADOS NA VERTICAL DE 19X19X39CM (ESPESSURA 19CM) DE PAREDES COM ÁREA LÍQUIDA MAIOR OU IGUAL A 6M² COM VÃOS E ARGAMASSA DE ASSENTAMENTO COM PREPARO MANUAL. AF_06/2014</t>
  </si>
  <si>
    <t>VERGA MOLDADA IN LOCO EM CONCRETO PARA JANELAS COM MAIS DE 1,5 M DE VÃO. AF_03/2016</t>
  </si>
  <si>
    <t>74106/001</t>
  </si>
  <si>
    <t>IMPERMEABILIZACAO DE ESTRUTURAS ENTERRADAS, COM TINTA ASFALTICA, DUAS DEMAOS.</t>
  </si>
  <si>
    <t>PEDRA BRITADA N. 1 (9,5 a 19 MM) POSTO PEDREIRA/FORNECEDOR, SEM FRETE</t>
  </si>
  <si>
    <t>CONTRAPISO EM ARGAMASSA TRAÇO 1:4 (CIMENTO E AREIA), PREPARO MECÂNICO COM BETONEIRA 400 L</t>
  </si>
  <si>
    <t>REVESTIMENTO CERÂMICO PARA PISO COM PLACAS TIPO ESMALTADA EXTRA DE DIMENSÕES 45X45 CM APLICADA EM AMBIENTES DE ÁREA MENOR QUE 5 M2. AF_06/2014</t>
  </si>
  <si>
    <t>PISO TÁTIL CONCRETO</t>
  </si>
  <si>
    <t>73910/008</t>
  </si>
  <si>
    <t>PORTA DE MADEIRA PARA PINTURA, SEMI-OCA (LEVE OU MÉDIA), 80X210CM, ESPESSURA DE 3,5CM, INCLUSO DOBRADIÇAS - FORNECIMENTO E INSTALAÇÃO. AF_08/2015</t>
  </si>
  <si>
    <t>PORTA DE VIDRO TEMPERADO, ESPESSURA 10MM, INCLUSIVE ACESSORIOS</t>
  </si>
  <si>
    <t>73739/001</t>
  </si>
  <si>
    <t>PINTURA ESMALTE ACETINADO EM MADEIRA, DUAS DEMAOS</t>
  </si>
  <si>
    <t>CABO DE COBRE FLEXÍVEL ISOLADO, 2,5 MM², ANTI-CHAMA 0,6/1,0 KV, PARA CIRCUITOS TERMINAIS - FORNECIMENTO E INSTALAÇÃO. AF_12/2015</t>
  </si>
  <si>
    <t>CABO DE COBRE FLEXÍVEL ISOLADO, 1,5 MM², ANTI-CHAMA 0,6/1,0 KV, PARA CIRCUITOS TERMINAIS - FORNECIMENTO E INSTALAÇÃO. AF_12/2015</t>
  </si>
  <si>
    <t>TOMADA 3P+T 30A/440V SEM PLACA - FORNECIMENTO E INSTALACAO</t>
  </si>
  <si>
    <t>INTERRUPTOR SIMPLES (1 MÓDULO), 10A/250V, SEM SUPORTE E SEM PLACA - FORNECIMENTO E INSTALAÇÃO. AF_12/2015</t>
  </si>
  <si>
    <t>REGISTRO DE GAVETA BRUTO, LATÃO, ROSCÁVEL, 1/2", FORNECIDO E INSTALADO EM RAMAL DE ÁGUA. AF_12/2014</t>
  </si>
  <si>
    <t>BARRA DE APOIO PNE 0,90cm</t>
  </si>
  <si>
    <t>VASO SANITÁRIO SIFONADO COM CAIXA ACOPLADA LOUÇA BRANCA - FORNECIMENTO E INSTALAÇÃO. AF_12/2013</t>
  </si>
  <si>
    <t>LAVATÓRIO LOUÇA BRANCA COM COLUNA, *44 X 35,5* CM, PADRÃO POPULAR - FORNECIMENTO E INSTALAÇÃO. AF_12/2013</t>
  </si>
  <si>
    <t>REFORMA RECEPÇÃO DA FUNDAÇÃO MÉDICO HOSPITALAR DR. HONOR TEIXEIRA DA COSTA</t>
  </si>
  <si>
    <t>PREFEITURA MUNICIPAL DE LAVRAS DO SUL</t>
  </si>
  <si>
    <t>CÓDIGO SINAPI (07/2018)</t>
  </si>
  <si>
    <t>REMOÇÃO E DEMOLIÇÃO</t>
  </si>
  <si>
    <t>DEMOLIÇÃO DE ALVENARIA DE TIJOLOS MACIÇO, DE FORMA MANUAL, SEM REAPROVEITAMENTO</t>
  </si>
  <si>
    <t>M3</t>
  </si>
  <si>
    <t>REMOÇÃO DE CHAPAS E PERFIS DE DRYWALL, DE FORMA MANUAL, SEM REAPROVEITAMENTO</t>
  </si>
  <si>
    <t>DEMOLIÇÃO DE ARGAMASSAS, DE FORMA MANUAL, SEM REAPROVEITAMENTO. AF-12/2017</t>
  </si>
  <si>
    <t>TOTAL DA REMOÇÃO E DEMOLIÇÃO</t>
  </si>
  <si>
    <t>M</t>
  </si>
  <si>
    <t>KG</t>
  </si>
  <si>
    <t>ESCAVACAO MANUAL DE VALA COM PROFUNDIDADE,MENOR IGUAL A 1,30M. AF_03/2016</t>
  </si>
  <si>
    <t>PORTA DE MADEIRA PARA PINTURA, SEMI-OCA (LEVE OU MÉDIA), 90X210CM, ESPESSURA DE 3,5CM, INCLUSO DOBRADIÇAS - FORNECIMENTO E INSTALAÇÃO. AF_08/2015</t>
  </si>
  <si>
    <t>JANELA DE ALUMÍNIO DE GUILHOTINA, FIXAÇÃO COM PARAFUSO SOBRE CONTRAMARCO (EXCLUSIVE CONTRAMARCO), COM VIDROS PADRONIZADA. AF_07/2016</t>
  </si>
  <si>
    <t>ELETRODUTO RÍGIDO, PVC, DN 25 MM (3/4"), PARA CIRCUITOS TERMINAIS, INSTALADO EM FORRO - FORNECIMENTO E INSTALAÇÃO. AF_12/2015</t>
  </si>
  <si>
    <t>12.4</t>
  </si>
  <si>
    <t>12.5</t>
  </si>
  <si>
    <t>12.6</t>
  </si>
  <si>
    <t>TOTAL DE INSTALAÇÕES ELÉTRICAS</t>
  </si>
  <si>
    <t>C/BDI</t>
  </si>
  <si>
    <t>6.1</t>
  </si>
  <si>
    <t>6.2</t>
  </si>
  <si>
    <t>6.3</t>
  </si>
  <si>
    <t>6.4</t>
  </si>
  <si>
    <t>8.4</t>
  </si>
  <si>
    <t>8.5</t>
  </si>
  <si>
    <t>10.2</t>
  </si>
  <si>
    <t>10.3</t>
  </si>
  <si>
    <t>11.4</t>
  </si>
  <si>
    <t>11.5</t>
  </si>
  <si>
    <t>11.6</t>
  </si>
  <si>
    <t>12.7</t>
  </si>
  <si>
    <t>12.8</t>
  </si>
  <si>
    <t>12.9</t>
  </si>
  <si>
    <t>74166/001</t>
  </si>
  <si>
    <t>CAIXA DE INSPEÇÃO EM CONCRETO PRÉ-MOLDADO DN 60CM COM TAMPA H=60CM FORNECIMENTO E INSTALAÇÃO</t>
  </si>
  <si>
    <t>TUBO DE PVC, SERIE NORMAL, ESGOTO PREDIAL, DN 50MM FORNECIMENTO E INSTALAÇÃO</t>
  </si>
  <si>
    <t>PAREDES COM PLACAS DE GESSO ACARTONADO (DRYWALL), PARA USO INTERNO, COM DUAS FACES SIMPLES E ESTUTURA METÁLICA VOM GUIAS DUPLAS, SEM VÃO AF_06/2017_P</t>
  </si>
  <si>
    <t>13.1</t>
  </si>
  <si>
    <t>13.2</t>
  </si>
  <si>
    <t>ESTACA BROCA DE CONCRETO, DIÂMETRO DE 20CM, PROFUNDIADE DE ATÉ 3M, ESCAVAÇÃO MANUAL COM TRADO CONCHA, NÃO ARMADA. AF_03/2018</t>
  </si>
  <si>
    <t>FABRICAÇÃO, MONTAGEM E DEMONTAGEM DE FÔRMA PARA VIGA BALDRAME, EM CHAPA DE MADEIRA COMPENSADA RESINADA, E=17MM, 2 UTILIZAÇÕES. AF_06/2017</t>
  </si>
  <si>
    <t>MONTAGEM E DESMONTAGEM DE FÔRMA DE PILARES RETANGULARES E ESTRUTURAS SIMILARES COM ÁREA MÉDIA DAS SEÇÕES MENOR OU IGUAL A 0,25M², PÉ-DIREITO O SIMPLES, EM CHAPA DE MADEIRA COMPENSADA PLATIFICADA, 18 UTILIZAÇÕES. AF_12/2015</t>
  </si>
  <si>
    <t>MONTAGEM E DESMONTAGEM DE FÔRMA DE VIGA, ESCORAMENTO COM GARFO DE MADEIRA, PÉ-DIREITO SIMPLES, EM CHAPA DE MADEIRA RESINADA, 4 UTILIZAÇÕES. AF_12/2015</t>
  </si>
  <si>
    <t>PORTA DE MADEIRA COMPENSADA LISA PARA PINTURA, 100X210X3,5CM, 2 FOLHAS, INCLUSO ADUELA 2A, ALIZAR 2A E DOBRADIÇAS</t>
  </si>
  <si>
    <t>83838/001</t>
  </si>
  <si>
    <t>LUMINÁRIA TIPO PLAFON REDONDO COM VIDRO FOSCO, DE SOBREPOR, COM 2 LÂMPADAS DE 15W - FORNECIMENTO E INSTALAÇÃO. AF_11/2017</t>
  </si>
  <si>
    <t>Lavras do Sul, 15 de Abril de 2019.</t>
  </si>
  <si>
    <t>Thiago Dias Ribeiro</t>
  </si>
  <si>
    <t>Engenheiro Civil</t>
  </si>
  <si>
    <t>CREA RS 221061</t>
  </si>
</sst>
</file>

<file path=xl/styles.xml><?xml version="1.0" encoding="utf-8"?>
<styleSheet xmlns="http://schemas.openxmlformats.org/spreadsheetml/2006/main">
  <numFmts count="2">
    <numFmt numFmtId="164" formatCode="&quot;R$&quot;\ #,##0.00"/>
    <numFmt numFmtId="166" formatCode="&quot;R$&quot;\ #,##0.0000"/>
  </numFmts>
  <fonts count="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0" fontId="3" fillId="3" borderId="0" xfId="0" applyFont="1" applyFill="1" applyBorder="1"/>
    <xf numFmtId="4" fontId="4" fillId="3" borderId="0" xfId="0" applyNumberFormat="1" applyFont="1" applyFill="1" applyBorder="1"/>
    <xf numFmtId="164" fontId="3" fillId="4" borderId="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164" fontId="3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0" fontId="1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4" fillId="2" borderId="1" xfId="0" applyNumberFormat="1" applyFont="1" applyFill="1" applyBorder="1" applyAlignment="1">
      <alignment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4" fillId="2" borderId="3" xfId="0" applyNumberFormat="1" applyFont="1" applyFill="1" applyBorder="1" applyAlignment="1">
      <alignment vertical="center"/>
    </xf>
    <xf numFmtId="166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166" fontId="1" fillId="0" borderId="0" xfId="0" applyNumberFormat="1" applyFont="1"/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 vertical="center"/>
    </xf>
    <xf numFmtId="166" fontId="3" fillId="0" borderId="0" xfId="0" applyNumberFormat="1" applyFont="1"/>
    <xf numFmtId="0" fontId="3" fillId="3" borderId="1" xfId="0" applyFont="1" applyFill="1" applyBorder="1" applyAlignment="1">
      <alignment vertical="center" wrapText="1"/>
    </xf>
    <xf numFmtId="166" fontId="3" fillId="3" borderId="1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5" xfId="0" applyFont="1" applyBorder="1"/>
    <xf numFmtId="0" fontId="1" fillId="0" borderId="3" xfId="0" applyFont="1" applyBorder="1"/>
    <xf numFmtId="0" fontId="1" fillId="0" borderId="1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view="pageBreakPreview" zoomScale="90" zoomScaleNormal="90" zoomScaleSheetLayoutView="90" zoomScalePageLayoutView="90" workbookViewId="0">
      <selection activeCell="L9" sqref="L9"/>
    </sheetView>
  </sheetViews>
  <sheetFormatPr defaultRowHeight="12"/>
  <cols>
    <col min="1" max="1" width="6.28515625" style="10" customWidth="1"/>
    <col min="2" max="2" width="8.5703125" style="10" customWidth="1"/>
    <col min="3" max="3" width="43.7109375" style="10" customWidth="1"/>
    <col min="4" max="4" width="5.42578125" style="20" bestFit="1" customWidth="1"/>
    <col min="5" max="5" width="6.7109375" style="20" bestFit="1" customWidth="1"/>
    <col min="6" max="6" width="12.85546875" style="56" bestFit="1" customWidth="1"/>
    <col min="7" max="7" width="12.5703125" style="20" bestFit="1" customWidth="1"/>
    <col min="8" max="8" width="9.140625" style="4"/>
    <col min="9" max="9" width="10" style="4" bestFit="1" customWidth="1"/>
    <col min="10" max="10" width="10.42578125" style="4" bestFit="1" customWidth="1"/>
    <col min="11" max="16384" width="9.140625" style="4"/>
  </cols>
  <sheetData>
    <row r="1" spans="1:10" ht="18.75">
      <c r="A1" s="36" t="s">
        <v>0</v>
      </c>
      <c r="B1" s="36"/>
      <c r="C1" s="36"/>
      <c r="D1" s="36"/>
      <c r="E1" s="36"/>
      <c r="F1" s="36"/>
      <c r="G1" s="36"/>
    </row>
    <row r="2" spans="1:10" ht="15" customHeight="1">
      <c r="A2" s="35" t="s">
        <v>29</v>
      </c>
      <c r="B2" s="35"/>
      <c r="C2" s="35" t="s">
        <v>146</v>
      </c>
      <c r="D2" s="35"/>
      <c r="E2" s="35"/>
      <c r="F2" s="35"/>
      <c r="G2" s="35"/>
    </row>
    <row r="3" spans="1:10">
      <c r="A3" s="35" t="s">
        <v>30</v>
      </c>
      <c r="B3" s="35"/>
      <c r="C3" s="35" t="s">
        <v>145</v>
      </c>
      <c r="D3" s="35"/>
      <c r="E3" s="35"/>
      <c r="F3" s="35"/>
      <c r="G3" s="35"/>
    </row>
    <row r="4" spans="1:10">
      <c r="A4" s="35" t="s">
        <v>31</v>
      </c>
      <c r="B4" s="35"/>
      <c r="C4" s="35"/>
      <c r="D4" s="35"/>
      <c r="E4" s="35"/>
      <c r="F4" s="35"/>
      <c r="G4" s="37" t="s">
        <v>114</v>
      </c>
      <c r="H4" s="5"/>
    </row>
    <row r="5" spans="1:10" ht="15.75" customHeight="1">
      <c r="A5" s="35" t="s">
        <v>32</v>
      </c>
      <c r="B5" s="35"/>
      <c r="C5" s="35" t="s">
        <v>97</v>
      </c>
      <c r="D5" s="35"/>
      <c r="E5" s="35"/>
      <c r="F5" s="35"/>
      <c r="G5" s="38">
        <v>0.29899999999999999</v>
      </c>
      <c r="H5" s="5"/>
    </row>
    <row r="6" spans="1:10" s="20" customFormat="1" ht="36.75" customHeight="1">
      <c r="A6" s="6" t="s">
        <v>1</v>
      </c>
      <c r="B6" s="39" t="s">
        <v>147</v>
      </c>
      <c r="C6" s="6" t="s">
        <v>12</v>
      </c>
      <c r="D6" s="6" t="s">
        <v>13</v>
      </c>
      <c r="E6" s="6" t="s">
        <v>15</v>
      </c>
      <c r="F6" s="51" t="s">
        <v>164</v>
      </c>
      <c r="G6" s="6" t="s">
        <v>115</v>
      </c>
      <c r="H6" s="5"/>
    </row>
    <row r="7" spans="1:10">
      <c r="A7" s="40" t="s">
        <v>2</v>
      </c>
      <c r="B7" s="41" t="s">
        <v>148</v>
      </c>
      <c r="C7" s="41"/>
      <c r="D7" s="41"/>
      <c r="E7" s="41"/>
      <c r="F7" s="52"/>
      <c r="G7" s="41"/>
      <c r="H7" s="5"/>
    </row>
    <row r="8" spans="1:10" ht="24">
      <c r="A8" s="6" t="s">
        <v>3</v>
      </c>
      <c r="B8" s="6">
        <v>97624</v>
      </c>
      <c r="C8" s="7" t="s">
        <v>149</v>
      </c>
      <c r="D8" s="6" t="s">
        <v>150</v>
      </c>
      <c r="E8" s="8">
        <v>4.5999999999999996</v>
      </c>
      <c r="F8" s="51">
        <v>100.53</v>
      </c>
      <c r="G8" s="9">
        <f>F8*E8</f>
        <v>462.43799999999999</v>
      </c>
      <c r="H8" s="5"/>
      <c r="I8" s="61"/>
      <c r="J8" s="61"/>
    </row>
    <row r="9" spans="1:10" s="10" customFormat="1" ht="24">
      <c r="A9" s="6" t="s">
        <v>4</v>
      </c>
      <c r="B9" s="6">
        <v>97638</v>
      </c>
      <c r="C9" s="7" t="s">
        <v>151</v>
      </c>
      <c r="D9" s="6" t="s">
        <v>55</v>
      </c>
      <c r="E9" s="8">
        <v>9.4499999999999993</v>
      </c>
      <c r="F9" s="51">
        <v>7.7679999999999998</v>
      </c>
      <c r="G9" s="9">
        <f>F9*E9</f>
        <v>73.407599999999988</v>
      </c>
      <c r="H9" s="5"/>
    </row>
    <row r="10" spans="1:10" ht="24">
      <c r="A10" s="6" t="s">
        <v>5</v>
      </c>
      <c r="B10" s="6">
        <v>97631</v>
      </c>
      <c r="C10" s="7" t="s">
        <v>152</v>
      </c>
      <c r="D10" s="6" t="s">
        <v>55</v>
      </c>
      <c r="E10" s="8">
        <v>14</v>
      </c>
      <c r="F10" s="51">
        <v>3.0785</v>
      </c>
      <c r="G10" s="9">
        <f>F10*E10</f>
        <v>43.099000000000004</v>
      </c>
      <c r="H10" s="5"/>
    </row>
    <row r="11" spans="1:10">
      <c r="A11" s="43" t="s">
        <v>153</v>
      </c>
      <c r="B11" s="44"/>
      <c r="C11" s="44"/>
      <c r="D11" s="44"/>
      <c r="E11" s="44"/>
      <c r="F11" s="45"/>
      <c r="G11" s="50">
        <v>578.95000000000005</v>
      </c>
      <c r="H11" s="5"/>
    </row>
    <row r="12" spans="1:10">
      <c r="A12" s="40" t="s">
        <v>6</v>
      </c>
      <c r="B12" s="43" t="s">
        <v>98</v>
      </c>
      <c r="C12" s="44"/>
      <c r="D12" s="44"/>
      <c r="E12" s="44"/>
      <c r="F12" s="45"/>
      <c r="G12" s="27"/>
      <c r="H12" s="5"/>
    </row>
    <row r="13" spans="1:10" ht="24">
      <c r="A13" s="6" t="s">
        <v>7</v>
      </c>
      <c r="B13" s="6">
        <v>93358</v>
      </c>
      <c r="C13" s="7" t="s">
        <v>156</v>
      </c>
      <c r="D13" s="6" t="s">
        <v>150</v>
      </c>
      <c r="E13" s="8">
        <v>0.13</v>
      </c>
      <c r="F13" s="51">
        <v>81.45</v>
      </c>
      <c r="G13" s="9">
        <f>F13*E13</f>
        <v>10.588500000000002</v>
      </c>
    </row>
    <row r="14" spans="1:10" ht="48">
      <c r="A14" s="6" t="s">
        <v>8</v>
      </c>
      <c r="B14" s="6">
        <v>94114</v>
      </c>
      <c r="C14" s="7" t="s">
        <v>116</v>
      </c>
      <c r="D14" s="6" t="s">
        <v>150</v>
      </c>
      <c r="E14" s="8">
        <v>0.01</v>
      </c>
      <c r="F14" s="51">
        <v>200.62</v>
      </c>
      <c r="G14" s="9">
        <f>F14*E14</f>
        <v>2.0062000000000002</v>
      </c>
    </row>
    <row r="15" spans="1:10" ht="36">
      <c r="A15" s="37" t="s">
        <v>28</v>
      </c>
      <c r="B15" s="37">
        <v>98228</v>
      </c>
      <c r="C15" s="62" t="s">
        <v>185</v>
      </c>
      <c r="D15" s="37" t="s">
        <v>154</v>
      </c>
      <c r="E15" s="8">
        <v>6</v>
      </c>
      <c r="F15" s="63">
        <v>62.975000000000001</v>
      </c>
      <c r="G15" s="9">
        <f>F15*E15</f>
        <v>377.85</v>
      </c>
    </row>
    <row r="16" spans="1:10" ht="48">
      <c r="A16" s="28" t="s">
        <v>34</v>
      </c>
      <c r="B16" s="28">
        <v>92779</v>
      </c>
      <c r="C16" s="29" t="s">
        <v>117</v>
      </c>
      <c r="D16" s="28" t="s">
        <v>155</v>
      </c>
      <c r="E16" s="8">
        <v>5.9</v>
      </c>
      <c r="F16" s="53">
        <v>8.7949999999999999</v>
      </c>
      <c r="G16" s="9">
        <f>F16*E16</f>
        <v>51.890500000000003</v>
      </c>
    </row>
    <row r="17" spans="1:10">
      <c r="A17" s="42" t="s">
        <v>34</v>
      </c>
      <c r="B17" s="43" t="s">
        <v>35</v>
      </c>
      <c r="C17" s="44"/>
      <c r="D17" s="44"/>
      <c r="E17" s="44"/>
      <c r="F17" s="45"/>
      <c r="G17" s="9"/>
    </row>
    <row r="18" spans="1:10" ht="24">
      <c r="A18" s="6" t="s">
        <v>37</v>
      </c>
      <c r="B18" s="6" t="s">
        <v>120</v>
      </c>
      <c r="C18" s="7" t="s">
        <v>119</v>
      </c>
      <c r="D18" s="6" t="s">
        <v>150</v>
      </c>
      <c r="E18" s="8">
        <v>0.52</v>
      </c>
      <c r="F18" s="51">
        <v>134.41</v>
      </c>
      <c r="G18" s="9">
        <f>F18*E18</f>
        <v>69.893200000000007</v>
      </c>
    </row>
    <row r="19" spans="1:10" ht="48">
      <c r="A19" s="6" t="s">
        <v>38</v>
      </c>
      <c r="B19" s="6">
        <v>96539</v>
      </c>
      <c r="C19" s="7" t="s">
        <v>186</v>
      </c>
      <c r="D19" s="6" t="s">
        <v>55</v>
      </c>
      <c r="E19" s="8">
        <v>2.58</v>
      </c>
      <c r="F19" s="51">
        <v>97.31</v>
      </c>
      <c r="G19" s="9">
        <f>F19*E19</f>
        <v>251.05980000000002</v>
      </c>
    </row>
    <row r="20" spans="1:10" ht="48">
      <c r="A20" s="6" t="s">
        <v>39</v>
      </c>
      <c r="B20" s="6">
        <v>92779</v>
      </c>
      <c r="C20" s="7" t="s">
        <v>118</v>
      </c>
      <c r="D20" s="6" t="s">
        <v>155</v>
      </c>
      <c r="E20" s="8">
        <v>49.6</v>
      </c>
      <c r="F20" s="51">
        <v>8.7941000000000003</v>
      </c>
      <c r="G20" s="9">
        <f>F20*E20</f>
        <v>436.18736000000001</v>
      </c>
    </row>
    <row r="21" spans="1:10" ht="36">
      <c r="A21" s="6" t="s">
        <v>123</v>
      </c>
      <c r="B21" s="6">
        <v>94964</v>
      </c>
      <c r="C21" s="7" t="s">
        <v>121</v>
      </c>
      <c r="D21" s="6" t="s">
        <v>150</v>
      </c>
      <c r="E21" s="8">
        <v>19.600000000000001</v>
      </c>
      <c r="F21" s="51">
        <v>432.19049999999999</v>
      </c>
      <c r="G21" s="9">
        <f>F21*E21</f>
        <v>8470.9338000000007</v>
      </c>
      <c r="J21" s="65"/>
    </row>
    <row r="22" spans="1:10">
      <c r="A22" s="43" t="s">
        <v>99</v>
      </c>
      <c r="B22" s="44"/>
      <c r="C22" s="44"/>
      <c r="D22" s="44"/>
      <c r="E22" s="44"/>
      <c r="F22" s="45"/>
      <c r="G22" s="50">
        <f>SUM(G13:G21)</f>
        <v>9670.4093600000015</v>
      </c>
    </row>
    <row r="23" spans="1:10">
      <c r="A23" s="42" t="s">
        <v>9</v>
      </c>
      <c r="B23" s="32" t="s">
        <v>36</v>
      </c>
      <c r="C23" s="32"/>
      <c r="D23" s="32"/>
      <c r="E23" s="32"/>
      <c r="F23" s="32"/>
      <c r="G23" s="8"/>
    </row>
    <row r="24" spans="1:10">
      <c r="A24" s="42" t="s">
        <v>10</v>
      </c>
      <c r="B24" s="46" t="s">
        <v>40</v>
      </c>
      <c r="C24" s="46"/>
      <c r="D24" s="46"/>
      <c r="E24" s="46"/>
      <c r="F24" s="46"/>
      <c r="G24" s="8"/>
    </row>
    <row r="25" spans="1:10" ht="36">
      <c r="A25" s="6" t="s">
        <v>41</v>
      </c>
      <c r="B25" s="6">
        <v>94964</v>
      </c>
      <c r="C25" s="7" t="s">
        <v>121</v>
      </c>
      <c r="D25" s="6" t="s">
        <v>150</v>
      </c>
      <c r="E25" s="8">
        <v>0.51</v>
      </c>
      <c r="F25" s="51">
        <v>432.19</v>
      </c>
      <c r="G25" s="9">
        <f>F25*E25</f>
        <v>220.4169</v>
      </c>
    </row>
    <row r="26" spans="1:10" ht="72">
      <c r="A26" s="6" t="s">
        <v>42</v>
      </c>
      <c r="B26" s="6">
        <v>92442</v>
      </c>
      <c r="C26" s="7" t="s">
        <v>187</v>
      </c>
      <c r="D26" s="6" t="s">
        <v>55</v>
      </c>
      <c r="E26" s="8">
        <v>2.56</v>
      </c>
      <c r="F26" s="51">
        <v>47.935000000000002</v>
      </c>
      <c r="G26" s="9">
        <f>F26*E26</f>
        <v>122.71360000000001</v>
      </c>
    </row>
    <row r="27" spans="1:10" ht="48">
      <c r="A27" s="6" t="s">
        <v>43</v>
      </c>
      <c r="B27" s="6">
        <v>92779</v>
      </c>
      <c r="C27" s="7" t="s">
        <v>117</v>
      </c>
      <c r="D27" s="6" t="s">
        <v>155</v>
      </c>
      <c r="E27" s="8">
        <v>58.36</v>
      </c>
      <c r="F27" s="51">
        <v>8.7942</v>
      </c>
      <c r="G27" s="9">
        <f>F27*E27</f>
        <v>513.229512</v>
      </c>
      <c r="I27" s="65"/>
    </row>
    <row r="28" spans="1:10" ht="36">
      <c r="A28" s="6" t="s">
        <v>44</v>
      </c>
      <c r="B28" s="6">
        <v>92873</v>
      </c>
      <c r="C28" s="7" t="s">
        <v>122</v>
      </c>
      <c r="D28" s="6" t="s">
        <v>150</v>
      </c>
      <c r="E28" s="8">
        <v>0.51</v>
      </c>
      <c r="F28" s="51">
        <v>207.7</v>
      </c>
      <c r="G28" s="9">
        <f>F28*E28</f>
        <v>105.92699999999999</v>
      </c>
    </row>
    <row r="29" spans="1:10">
      <c r="A29" s="42" t="s">
        <v>11</v>
      </c>
      <c r="B29" s="30" t="s">
        <v>100</v>
      </c>
      <c r="C29" s="47"/>
      <c r="D29" s="47"/>
      <c r="E29" s="47"/>
      <c r="F29" s="31"/>
      <c r="G29" s="9"/>
    </row>
    <row r="30" spans="1:10" ht="36">
      <c r="A30" s="6" t="s">
        <v>45</v>
      </c>
      <c r="B30" s="6">
        <v>94964</v>
      </c>
      <c r="C30" s="7" t="s">
        <v>121</v>
      </c>
      <c r="D30" s="6" t="s">
        <v>150</v>
      </c>
      <c r="E30" s="8">
        <v>0.52</v>
      </c>
      <c r="F30" s="51">
        <v>432.19</v>
      </c>
      <c r="G30" s="9">
        <f>F30*E30</f>
        <v>224.7388</v>
      </c>
    </row>
    <row r="31" spans="1:10" ht="48">
      <c r="A31" s="6" t="s">
        <v>46</v>
      </c>
      <c r="B31" s="6">
        <v>92455</v>
      </c>
      <c r="C31" s="7" t="s">
        <v>188</v>
      </c>
      <c r="D31" s="6" t="s">
        <v>55</v>
      </c>
      <c r="E31" s="8">
        <v>2.58</v>
      </c>
      <c r="F31" s="51">
        <v>107.52</v>
      </c>
      <c r="G31" s="9">
        <f>F31*E31</f>
        <v>277.40159999999997</v>
      </c>
    </row>
    <row r="32" spans="1:10" ht="48">
      <c r="A32" s="6" t="s">
        <v>47</v>
      </c>
      <c r="B32" s="6">
        <v>92779</v>
      </c>
      <c r="C32" s="7" t="s">
        <v>118</v>
      </c>
      <c r="D32" s="6" t="s">
        <v>155</v>
      </c>
      <c r="E32" s="8">
        <v>49.6</v>
      </c>
      <c r="F32" s="51">
        <v>8.7942</v>
      </c>
      <c r="G32" s="9">
        <f>F32*E32</f>
        <v>436.19232</v>
      </c>
    </row>
    <row r="33" spans="1:7" ht="36">
      <c r="A33" s="6" t="s">
        <v>48</v>
      </c>
      <c r="B33" s="6">
        <v>92873</v>
      </c>
      <c r="C33" s="7" t="s">
        <v>122</v>
      </c>
      <c r="D33" s="6" t="s">
        <v>150</v>
      </c>
      <c r="E33" s="8">
        <v>0.52</v>
      </c>
      <c r="F33" s="51">
        <v>207.7</v>
      </c>
      <c r="G33" s="9">
        <f>F33*E33</f>
        <v>108.00399999999999</v>
      </c>
    </row>
    <row r="34" spans="1:7" ht="12.75" customHeight="1">
      <c r="A34" s="43" t="s">
        <v>101</v>
      </c>
      <c r="B34" s="44"/>
      <c r="C34" s="44"/>
      <c r="D34" s="44"/>
      <c r="E34" s="44"/>
      <c r="F34" s="45"/>
      <c r="G34" s="50">
        <f>SUM(G25:G33)</f>
        <v>2008.623732</v>
      </c>
    </row>
    <row r="35" spans="1:7" ht="12.75" customHeight="1">
      <c r="A35" s="42" t="s">
        <v>49</v>
      </c>
      <c r="B35" s="30" t="s">
        <v>57</v>
      </c>
      <c r="C35" s="47"/>
      <c r="D35" s="47"/>
      <c r="E35" s="47"/>
      <c r="F35" s="31"/>
      <c r="G35" s="8"/>
    </row>
    <row r="36" spans="1:7" ht="60">
      <c r="A36" s="6" t="s">
        <v>50</v>
      </c>
      <c r="B36" s="6">
        <v>87494</v>
      </c>
      <c r="C36" s="7" t="s">
        <v>124</v>
      </c>
      <c r="D36" s="6" t="s">
        <v>55</v>
      </c>
      <c r="E36" s="8">
        <v>16.32</v>
      </c>
      <c r="F36" s="51">
        <v>80.108999999999995</v>
      </c>
      <c r="G36" s="9">
        <f>F36*E36</f>
        <v>1307.37888</v>
      </c>
    </row>
    <row r="37" spans="1:7" ht="24">
      <c r="A37" s="6" t="s">
        <v>51</v>
      </c>
      <c r="B37" s="6">
        <v>93187</v>
      </c>
      <c r="C37" s="7" t="s">
        <v>125</v>
      </c>
      <c r="D37" s="6" t="s">
        <v>154</v>
      </c>
      <c r="E37" s="8">
        <v>2.4</v>
      </c>
      <c r="F37" s="51">
        <v>65.352999999999994</v>
      </c>
      <c r="G37" s="9">
        <f>F37*E37</f>
        <v>156.84719999999999</v>
      </c>
    </row>
    <row r="38" spans="1:7" ht="12.75" customHeight="1">
      <c r="A38" s="43" t="s">
        <v>102</v>
      </c>
      <c r="B38" s="44"/>
      <c r="C38" s="44"/>
      <c r="D38" s="44"/>
      <c r="E38" s="44"/>
      <c r="F38" s="45"/>
      <c r="G38" s="50">
        <f>SUM(G36:G37)</f>
        <v>1464.2260799999999</v>
      </c>
    </row>
    <row r="39" spans="1:7">
      <c r="A39" s="42" t="s">
        <v>52</v>
      </c>
      <c r="B39" s="30" t="s">
        <v>53</v>
      </c>
      <c r="C39" s="47"/>
      <c r="D39" s="47"/>
      <c r="E39" s="47"/>
      <c r="F39" s="31"/>
      <c r="G39" s="8"/>
    </row>
    <row r="40" spans="1:7" ht="24">
      <c r="A40" s="6" t="s">
        <v>54</v>
      </c>
      <c r="B40" s="6" t="s">
        <v>126</v>
      </c>
      <c r="C40" s="7" t="s">
        <v>127</v>
      </c>
      <c r="D40" s="6" t="s">
        <v>55</v>
      </c>
      <c r="E40" s="8">
        <v>3.44</v>
      </c>
      <c r="F40" s="51">
        <v>12.08</v>
      </c>
      <c r="G40" s="9">
        <f>F40*E40</f>
        <v>41.555199999999999</v>
      </c>
    </row>
    <row r="41" spans="1:7">
      <c r="A41" s="43" t="s">
        <v>103</v>
      </c>
      <c r="B41" s="44"/>
      <c r="C41" s="44"/>
      <c r="D41" s="44"/>
      <c r="E41" s="44"/>
      <c r="F41" s="45"/>
      <c r="G41" s="50">
        <f>SUM(G40:G40)</f>
        <v>41.555199999999999</v>
      </c>
    </row>
    <row r="42" spans="1:7">
      <c r="A42" s="42" t="s">
        <v>56</v>
      </c>
      <c r="B42" s="30" t="s">
        <v>59</v>
      </c>
      <c r="C42" s="47"/>
      <c r="D42" s="47"/>
      <c r="E42" s="47"/>
      <c r="F42" s="31"/>
      <c r="G42" s="8"/>
    </row>
    <row r="43" spans="1:7" ht="24">
      <c r="A43" s="6" t="s">
        <v>165</v>
      </c>
      <c r="B43" s="6">
        <v>4721</v>
      </c>
      <c r="C43" s="7" t="s">
        <v>128</v>
      </c>
      <c r="D43" s="6" t="s">
        <v>150</v>
      </c>
      <c r="E43" s="8">
        <v>0.7</v>
      </c>
      <c r="F43" s="51">
        <v>61.44</v>
      </c>
      <c r="G43" s="9">
        <f>F43*E43</f>
        <v>43.007999999999996</v>
      </c>
    </row>
    <row r="44" spans="1:7" ht="24">
      <c r="A44" s="6" t="s">
        <v>166</v>
      </c>
      <c r="B44" s="6">
        <v>87722</v>
      </c>
      <c r="C44" s="7" t="s">
        <v>129</v>
      </c>
      <c r="D44" s="6" t="s">
        <v>150</v>
      </c>
      <c r="E44" s="8">
        <v>14</v>
      </c>
      <c r="F44" s="51">
        <v>48.686500000000002</v>
      </c>
      <c r="G44" s="9">
        <f>F44*E44</f>
        <v>681.61099999999999</v>
      </c>
    </row>
    <row r="45" spans="1:7" ht="36">
      <c r="A45" s="6" t="s">
        <v>167</v>
      </c>
      <c r="B45" s="6">
        <v>87249</v>
      </c>
      <c r="C45" s="7" t="s">
        <v>130</v>
      </c>
      <c r="D45" s="6" t="s">
        <v>55</v>
      </c>
      <c r="E45" s="8">
        <v>14</v>
      </c>
      <c r="F45" s="51">
        <v>56.012999999999998</v>
      </c>
      <c r="G45" s="9">
        <f>F45*E45</f>
        <v>784.18200000000002</v>
      </c>
    </row>
    <row r="46" spans="1:7">
      <c r="A46" s="6" t="s">
        <v>168</v>
      </c>
      <c r="B46" s="6" t="s">
        <v>63</v>
      </c>
      <c r="C46" s="7" t="s">
        <v>131</v>
      </c>
      <c r="D46" s="6" t="s">
        <v>55</v>
      </c>
      <c r="E46" s="8">
        <v>25.95</v>
      </c>
      <c r="F46" s="51">
        <v>35</v>
      </c>
      <c r="G46" s="9">
        <f>F46*E46</f>
        <v>908.25</v>
      </c>
    </row>
    <row r="47" spans="1:7">
      <c r="A47" s="43" t="s">
        <v>104</v>
      </c>
      <c r="B47" s="44"/>
      <c r="C47" s="44"/>
      <c r="D47" s="44"/>
      <c r="E47" s="44"/>
      <c r="F47" s="45"/>
      <c r="G47" s="50">
        <f>SUM(G43:G46)</f>
        <v>2417.0509999999999</v>
      </c>
    </row>
    <row r="48" spans="1:7">
      <c r="A48" s="42" t="s">
        <v>58</v>
      </c>
      <c r="B48" s="30" t="s">
        <v>65</v>
      </c>
      <c r="C48" s="47"/>
      <c r="D48" s="47"/>
      <c r="E48" s="47"/>
      <c r="F48" s="31"/>
      <c r="G48" s="8"/>
    </row>
    <row r="49" spans="1:7" ht="24">
      <c r="A49" s="6" t="s">
        <v>60</v>
      </c>
      <c r="B49" s="6">
        <v>87878</v>
      </c>
      <c r="C49" s="7" t="s">
        <v>67</v>
      </c>
      <c r="D49" s="6" t="s">
        <v>55</v>
      </c>
      <c r="E49" s="8">
        <v>30.5</v>
      </c>
      <c r="F49" s="51">
        <v>4.4165999999999999</v>
      </c>
      <c r="G49" s="9">
        <f>F49*E49</f>
        <v>134.7063</v>
      </c>
    </row>
    <row r="50" spans="1:7" ht="36">
      <c r="A50" s="6" t="s">
        <v>61</v>
      </c>
      <c r="B50" s="6">
        <v>87792</v>
      </c>
      <c r="C50" s="7" t="s">
        <v>69</v>
      </c>
      <c r="D50" s="6" t="s">
        <v>55</v>
      </c>
      <c r="E50" s="8">
        <v>30.5</v>
      </c>
      <c r="F50" s="51">
        <v>35.982399999999998</v>
      </c>
      <c r="G50" s="9">
        <f>F50*E50</f>
        <v>1097.4631999999999</v>
      </c>
    </row>
    <row r="51" spans="1:7" ht="24">
      <c r="A51" s="6" t="s">
        <v>62</v>
      </c>
      <c r="B51" s="6" t="s">
        <v>132</v>
      </c>
      <c r="C51" s="7" t="s">
        <v>71</v>
      </c>
      <c r="D51" s="6" t="s">
        <v>55</v>
      </c>
      <c r="E51" s="8">
        <v>24.6</v>
      </c>
      <c r="F51" s="51">
        <v>61.832500000000003</v>
      </c>
      <c r="G51" s="9">
        <f>F51*E51</f>
        <v>1521.0795000000001</v>
      </c>
    </row>
    <row r="52" spans="1:7">
      <c r="A52" s="43" t="s">
        <v>105</v>
      </c>
      <c r="B52" s="44"/>
      <c r="C52" s="44"/>
      <c r="D52" s="44"/>
      <c r="E52" s="44"/>
      <c r="F52" s="45"/>
      <c r="G52" s="50">
        <f>SUM(G49:G51)</f>
        <v>2753.2489999999998</v>
      </c>
    </row>
    <row r="53" spans="1:7" ht="12" customHeight="1">
      <c r="A53" s="42" t="s">
        <v>64</v>
      </c>
      <c r="B53" s="30" t="s">
        <v>106</v>
      </c>
      <c r="C53" s="47"/>
      <c r="D53" s="47"/>
      <c r="E53" s="47"/>
      <c r="F53" s="31"/>
      <c r="G53" s="8"/>
    </row>
    <row r="54" spans="1:7" ht="36">
      <c r="A54" s="6" t="s">
        <v>66</v>
      </c>
      <c r="B54" s="6">
        <v>90821</v>
      </c>
      <c r="C54" s="7" t="s">
        <v>189</v>
      </c>
      <c r="D54" s="6" t="s">
        <v>27</v>
      </c>
      <c r="E54" s="8">
        <v>3</v>
      </c>
      <c r="F54" s="51">
        <v>986.91499999999996</v>
      </c>
      <c r="G54" s="9">
        <f>F54*E54</f>
        <v>2960.7449999999999</v>
      </c>
    </row>
    <row r="55" spans="1:7" ht="48">
      <c r="A55" s="6" t="s">
        <v>68</v>
      </c>
      <c r="B55" s="6">
        <v>90821</v>
      </c>
      <c r="C55" s="7" t="s">
        <v>157</v>
      </c>
      <c r="D55" s="6" t="s">
        <v>27</v>
      </c>
      <c r="E55" s="8">
        <v>2</v>
      </c>
      <c r="F55" s="51">
        <v>441.19</v>
      </c>
      <c r="G55" s="9">
        <f>F55*E55</f>
        <v>882.38</v>
      </c>
    </row>
    <row r="56" spans="1:7" ht="48">
      <c r="A56" s="6" t="s">
        <v>70</v>
      </c>
      <c r="B56" s="6">
        <v>90822</v>
      </c>
      <c r="C56" s="7" t="s">
        <v>133</v>
      </c>
      <c r="D56" s="6" t="s">
        <v>27</v>
      </c>
      <c r="E56" s="8">
        <v>1</v>
      </c>
      <c r="F56" s="51">
        <v>470.74</v>
      </c>
      <c r="G56" s="9">
        <f>F56*E56</f>
        <v>470.74</v>
      </c>
    </row>
    <row r="57" spans="1:7" ht="24">
      <c r="A57" s="6" t="s">
        <v>169</v>
      </c>
      <c r="B57" s="6" t="s">
        <v>190</v>
      </c>
      <c r="C57" s="7" t="s">
        <v>134</v>
      </c>
      <c r="D57" s="6" t="s">
        <v>13</v>
      </c>
      <c r="E57" s="8">
        <v>2</v>
      </c>
      <c r="F57" s="51">
        <v>2643.57</v>
      </c>
      <c r="G57" s="9">
        <f>F57*E57</f>
        <v>5287.14</v>
      </c>
    </row>
    <row r="58" spans="1:7" ht="48">
      <c r="A58" s="6" t="s">
        <v>170</v>
      </c>
      <c r="B58" s="6">
        <v>94570</v>
      </c>
      <c r="C58" s="7" t="s">
        <v>158</v>
      </c>
      <c r="D58" s="6" t="s">
        <v>55</v>
      </c>
      <c r="E58" s="8">
        <v>2.64</v>
      </c>
      <c r="F58" s="51">
        <v>664.41399999999999</v>
      </c>
      <c r="G58" s="9">
        <f>F58*E58</f>
        <v>1754.05296</v>
      </c>
    </row>
    <row r="59" spans="1:7">
      <c r="A59" s="43" t="s">
        <v>107</v>
      </c>
      <c r="B59" s="44"/>
      <c r="C59" s="44"/>
      <c r="D59" s="44"/>
      <c r="E59" s="44"/>
      <c r="F59" s="45"/>
      <c r="G59" s="50">
        <f>SUM(G54:G58)</f>
        <v>11355.057960000002</v>
      </c>
    </row>
    <row r="60" spans="1:7">
      <c r="A60" s="42" t="s">
        <v>72</v>
      </c>
      <c r="B60" s="30" t="s">
        <v>75</v>
      </c>
      <c r="C60" s="47"/>
      <c r="D60" s="47"/>
      <c r="E60" s="47"/>
      <c r="F60" s="31"/>
      <c r="G60" s="8"/>
    </row>
    <row r="61" spans="1:7">
      <c r="A61" s="6" t="s">
        <v>73</v>
      </c>
      <c r="B61" s="6">
        <v>72117</v>
      </c>
      <c r="C61" s="7" t="s">
        <v>77</v>
      </c>
      <c r="D61" s="6" t="s">
        <v>55</v>
      </c>
      <c r="E61" s="8">
        <v>2.64</v>
      </c>
      <c r="F61" s="51">
        <v>145.929</v>
      </c>
      <c r="G61" s="9">
        <f>F61*E61</f>
        <v>385.25256000000002</v>
      </c>
    </row>
    <row r="62" spans="1:7">
      <c r="A62" s="43" t="s">
        <v>108</v>
      </c>
      <c r="B62" s="44"/>
      <c r="C62" s="44"/>
      <c r="D62" s="44"/>
      <c r="E62" s="44"/>
      <c r="F62" s="45"/>
      <c r="G62" s="50">
        <f>SUM(G61:G61)</f>
        <v>385.25256000000002</v>
      </c>
    </row>
    <row r="63" spans="1:7">
      <c r="A63" s="42" t="s">
        <v>74</v>
      </c>
      <c r="B63" s="30" t="s">
        <v>79</v>
      </c>
      <c r="C63" s="47"/>
      <c r="D63" s="47"/>
      <c r="E63" s="47"/>
      <c r="F63" s="31"/>
      <c r="G63" s="8"/>
    </row>
    <row r="64" spans="1:7" ht="24">
      <c r="A64" s="6" t="s">
        <v>76</v>
      </c>
      <c r="B64" s="6">
        <v>88485</v>
      </c>
      <c r="C64" s="7" t="s">
        <v>81</v>
      </c>
      <c r="D64" s="6" t="s">
        <v>55</v>
      </c>
      <c r="E64" s="8">
        <v>5.9</v>
      </c>
      <c r="F64" s="51">
        <v>2.29</v>
      </c>
      <c r="G64" s="9">
        <f>F64*E64</f>
        <v>13.511000000000001</v>
      </c>
    </row>
    <row r="65" spans="1:10" ht="24">
      <c r="A65" s="6" t="s">
        <v>171</v>
      </c>
      <c r="B65" s="6">
        <v>88489</v>
      </c>
      <c r="C65" s="7" t="s">
        <v>84</v>
      </c>
      <c r="D65" s="6" t="s">
        <v>55</v>
      </c>
      <c r="E65" s="8">
        <v>84.3</v>
      </c>
      <c r="F65" s="51">
        <v>14.366899999999999</v>
      </c>
      <c r="G65" s="9">
        <f>F65*E65</f>
        <v>1211.1296699999998</v>
      </c>
    </row>
    <row r="66" spans="1:10" ht="24">
      <c r="A66" s="6" t="s">
        <v>172</v>
      </c>
      <c r="B66" s="6" t="s">
        <v>135</v>
      </c>
      <c r="C66" s="7" t="s">
        <v>136</v>
      </c>
      <c r="D66" s="6" t="s">
        <v>55</v>
      </c>
      <c r="E66" s="8">
        <v>11.34</v>
      </c>
      <c r="F66" s="51">
        <v>19.940000000000001</v>
      </c>
      <c r="G66" s="9">
        <f>F66*E66</f>
        <v>226.11960000000002</v>
      </c>
    </row>
    <row r="67" spans="1:10">
      <c r="A67" s="43" t="s">
        <v>109</v>
      </c>
      <c r="B67" s="44"/>
      <c r="C67" s="44"/>
      <c r="D67" s="44"/>
      <c r="E67" s="44"/>
      <c r="F67" s="45"/>
      <c r="G67" s="50">
        <f>SUM(G64:G66)</f>
        <v>1450.7602699999998</v>
      </c>
      <c r="J67" s="12"/>
    </row>
    <row r="68" spans="1:10" ht="12" customHeight="1">
      <c r="A68" s="42" t="s">
        <v>78</v>
      </c>
      <c r="B68" s="30" t="s">
        <v>86</v>
      </c>
      <c r="C68" s="47"/>
      <c r="D68" s="47"/>
      <c r="E68" s="47"/>
      <c r="F68" s="31"/>
      <c r="G68" s="8"/>
    </row>
    <row r="69" spans="1:10" ht="36">
      <c r="A69" s="6" t="s">
        <v>80</v>
      </c>
      <c r="B69" s="6">
        <v>91927</v>
      </c>
      <c r="C69" s="7" t="s">
        <v>137</v>
      </c>
      <c r="D69" s="6" t="s">
        <v>154</v>
      </c>
      <c r="E69" s="8">
        <v>62</v>
      </c>
      <c r="F69" s="51">
        <v>4.1307999999999998</v>
      </c>
      <c r="G69" s="9">
        <f>F69*E69</f>
        <v>256.1096</v>
      </c>
    </row>
    <row r="70" spans="1:10" ht="36">
      <c r="A70" s="6" t="s">
        <v>82</v>
      </c>
      <c r="B70" s="6">
        <v>91925</v>
      </c>
      <c r="C70" s="7" t="s">
        <v>138</v>
      </c>
      <c r="D70" s="6" t="s">
        <v>154</v>
      </c>
      <c r="E70" s="8">
        <v>31</v>
      </c>
      <c r="F70" s="51">
        <v>3.0914999999999999</v>
      </c>
      <c r="G70" s="9">
        <f>F70*E70</f>
        <v>95.836500000000001</v>
      </c>
    </row>
    <row r="71" spans="1:10" ht="36">
      <c r="A71" s="6" t="s">
        <v>83</v>
      </c>
      <c r="B71" s="6">
        <v>91834</v>
      </c>
      <c r="C71" s="7" t="s">
        <v>159</v>
      </c>
      <c r="D71" s="6" t="s">
        <v>154</v>
      </c>
      <c r="E71" s="8">
        <v>50</v>
      </c>
      <c r="F71" s="51">
        <v>7.4691000000000001</v>
      </c>
      <c r="G71" s="9">
        <f>F71*E71</f>
        <v>373.45499999999998</v>
      </c>
    </row>
    <row r="72" spans="1:10" ht="24">
      <c r="A72" s="6" t="s">
        <v>173</v>
      </c>
      <c r="B72" s="6">
        <v>72339</v>
      </c>
      <c r="C72" s="7" t="s">
        <v>139</v>
      </c>
      <c r="D72" s="6" t="s">
        <v>27</v>
      </c>
      <c r="E72" s="8">
        <v>10</v>
      </c>
      <c r="F72" s="51">
        <v>67.275000000000006</v>
      </c>
      <c r="G72" s="9">
        <f>F72*E72</f>
        <v>672.75</v>
      </c>
    </row>
    <row r="73" spans="1:10" ht="36">
      <c r="A73" s="6" t="s">
        <v>174</v>
      </c>
      <c r="B73" s="6">
        <v>91952</v>
      </c>
      <c r="C73" s="7" t="s">
        <v>140</v>
      </c>
      <c r="D73" s="6" t="s">
        <v>27</v>
      </c>
      <c r="E73" s="8">
        <v>6</v>
      </c>
      <c r="F73" s="51">
        <v>17.666</v>
      </c>
      <c r="G73" s="9">
        <f>F73*E73</f>
        <v>105.99600000000001</v>
      </c>
      <c r="J73" s="65"/>
    </row>
    <row r="74" spans="1:10" ht="36">
      <c r="A74" s="6" t="s">
        <v>175</v>
      </c>
      <c r="B74" s="6">
        <v>97591</v>
      </c>
      <c r="C74" s="7" t="s">
        <v>191</v>
      </c>
      <c r="D74" s="6" t="s">
        <v>27</v>
      </c>
      <c r="E74" s="8">
        <v>6</v>
      </c>
      <c r="F74" s="51">
        <v>89.111000000000004</v>
      </c>
      <c r="G74" s="9">
        <f>F74*E74</f>
        <v>534.66600000000005</v>
      </c>
    </row>
    <row r="75" spans="1:10">
      <c r="A75" s="43" t="s">
        <v>163</v>
      </c>
      <c r="B75" s="44"/>
      <c r="C75" s="44"/>
      <c r="D75" s="44"/>
      <c r="E75" s="44"/>
      <c r="F75" s="45"/>
      <c r="G75" s="50">
        <f>SUM(G69:G74)</f>
        <v>2038.8131000000003</v>
      </c>
    </row>
    <row r="76" spans="1:10" ht="12" customHeight="1">
      <c r="A76" s="42" t="s">
        <v>85</v>
      </c>
      <c r="B76" s="30" t="s">
        <v>91</v>
      </c>
      <c r="C76" s="47"/>
      <c r="D76" s="47"/>
      <c r="E76" s="47"/>
      <c r="F76" s="31"/>
      <c r="G76" s="8"/>
    </row>
    <row r="77" spans="1:10" ht="36">
      <c r="A77" s="6" t="s">
        <v>87</v>
      </c>
      <c r="B77" s="6">
        <v>86906</v>
      </c>
      <c r="C77" s="7" t="s">
        <v>92</v>
      </c>
      <c r="D77" s="6" t="s">
        <v>27</v>
      </c>
      <c r="E77" s="8">
        <v>2</v>
      </c>
      <c r="F77" s="51">
        <v>79.703000000000003</v>
      </c>
      <c r="G77" s="9">
        <f>F77*E77</f>
        <v>159.40600000000001</v>
      </c>
    </row>
    <row r="78" spans="1:10" ht="36">
      <c r="A78" s="6" t="s">
        <v>88</v>
      </c>
      <c r="B78" s="6">
        <v>89356</v>
      </c>
      <c r="C78" s="7" t="s">
        <v>93</v>
      </c>
      <c r="D78" s="6" t="s">
        <v>154</v>
      </c>
      <c r="E78" s="8">
        <v>19.5</v>
      </c>
      <c r="F78" s="51">
        <v>20.562999999999999</v>
      </c>
      <c r="G78" s="9">
        <f>F78*E78</f>
        <v>400.9785</v>
      </c>
    </row>
    <row r="79" spans="1:10" ht="36">
      <c r="A79" s="6" t="s">
        <v>89</v>
      </c>
      <c r="B79" s="6">
        <v>89351</v>
      </c>
      <c r="C79" s="7" t="s">
        <v>141</v>
      </c>
      <c r="D79" s="6" t="s">
        <v>27</v>
      </c>
      <c r="E79" s="8">
        <v>1</v>
      </c>
      <c r="F79" s="51">
        <v>49.6</v>
      </c>
      <c r="G79" s="9">
        <f>F79*E79</f>
        <v>49.6</v>
      </c>
    </row>
    <row r="80" spans="1:10" ht="36">
      <c r="A80" s="6" t="s">
        <v>160</v>
      </c>
      <c r="B80" s="6" t="s">
        <v>179</v>
      </c>
      <c r="C80" s="7" t="s">
        <v>180</v>
      </c>
      <c r="D80" s="6" t="s">
        <v>27</v>
      </c>
      <c r="E80" s="8">
        <v>2</v>
      </c>
      <c r="F80" s="51">
        <v>263.25599999999997</v>
      </c>
      <c r="G80" s="9">
        <f>F80*E80</f>
        <v>526.51199999999994</v>
      </c>
    </row>
    <row r="81" spans="1:9" ht="24">
      <c r="A81" s="6" t="s">
        <v>161</v>
      </c>
      <c r="B81" s="6">
        <v>89712</v>
      </c>
      <c r="C81" s="7" t="s">
        <v>181</v>
      </c>
      <c r="D81" s="6" t="s">
        <v>154</v>
      </c>
      <c r="E81" s="8">
        <v>10</v>
      </c>
      <c r="F81" s="51">
        <v>25.811</v>
      </c>
      <c r="G81" s="9">
        <f>F81*E81</f>
        <v>258.11</v>
      </c>
    </row>
    <row r="82" spans="1:9" ht="24">
      <c r="A82" s="6" t="s">
        <v>162</v>
      </c>
      <c r="B82" s="6">
        <v>89714</v>
      </c>
      <c r="C82" s="7" t="s">
        <v>94</v>
      </c>
      <c r="D82" s="6" t="s">
        <v>154</v>
      </c>
      <c r="E82" s="8">
        <v>35</v>
      </c>
      <c r="F82" s="51">
        <v>49.115000000000002</v>
      </c>
      <c r="G82" s="9">
        <f>F82*E82</f>
        <v>1719.0250000000001</v>
      </c>
    </row>
    <row r="83" spans="1:9">
      <c r="A83" s="6" t="s">
        <v>176</v>
      </c>
      <c r="B83" s="6" t="s">
        <v>63</v>
      </c>
      <c r="C83" s="7" t="s">
        <v>142</v>
      </c>
      <c r="D83" s="6" t="s">
        <v>27</v>
      </c>
      <c r="E83" s="8">
        <v>6</v>
      </c>
      <c r="F83" s="51">
        <v>112.1</v>
      </c>
      <c r="G83" s="9">
        <f>F83*E83</f>
        <v>672.59999999999991</v>
      </c>
    </row>
    <row r="84" spans="1:9" ht="36">
      <c r="A84" s="6" t="s">
        <v>177</v>
      </c>
      <c r="B84" s="6">
        <v>86888</v>
      </c>
      <c r="C84" s="7" t="s">
        <v>143</v>
      </c>
      <c r="D84" s="6" t="s">
        <v>27</v>
      </c>
      <c r="E84" s="8">
        <v>2</v>
      </c>
      <c r="F84" s="51">
        <v>474.54</v>
      </c>
      <c r="G84" s="9">
        <f>F84*E84</f>
        <v>949.08</v>
      </c>
      <c r="I84" s="65"/>
    </row>
    <row r="85" spans="1:9" ht="36">
      <c r="A85" s="6" t="s">
        <v>178</v>
      </c>
      <c r="B85" s="6">
        <v>86902</v>
      </c>
      <c r="C85" s="7" t="s">
        <v>144</v>
      </c>
      <c r="D85" s="6" t="s">
        <v>27</v>
      </c>
      <c r="E85" s="8">
        <v>2</v>
      </c>
      <c r="F85" s="51">
        <v>256.29000000000002</v>
      </c>
      <c r="G85" s="9">
        <f>F85*E85</f>
        <v>512.58000000000004</v>
      </c>
    </row>
    <row r="86" spans="1:9">
      <c r="A86" s="11" t="s">
        <v>110</v>
      </c>
      <c r="B86" s="48"/>
      <c r="C86" s="48"/>
      <c r="D86" s="48"/>
      <c r="E86" s="48"/>
      <c r="F86" s="54"/>
      <c r="G86" s="50">
        <f>SUM(G77:G85)</f>
        <v>5247.8914999999997</v>
      </c>
    </row>
    <row r="87" spans="1:9" ht="12" customHeight="1">
      <c r="A87" s="42" t="s">
        <v>90</v>
      </c>
      <c r="B87" s="30" t="s">
        <v>95</v>
      </c>
      <c r="C87" s="47"/>
      <c r="D87" s="47"/>
      <c r="E87" s="47"/>
      <c r="F87" s="47"/>
      <c r="G87" s="49"/>
      <c r="I87" s="14"/>
    </row>
    <row r="88" spans="1:9" ht="48">
      <c r="A88" s="6" t="s">
        <v>183</v>
      </c>
      <c r="B88" s="6">
        <v>96360</v>
      </c>
      <c r="C88" s="7" t="s">
        <v>182</v>
      </c>
      <c r="D88" s="6" t="s">
        <v>55</v>
      </c>
      <c r="E88" s="8">
        <v>36.25</v>
      </c>
      <c r="F88" s="51">
        <v>141.77000000000001</v>
      </c>
      <c r="G88" s="9">
        <f>F88*E88</f>
        <v>5139.1625000000004</v>
      </c>
      <c r="I88" s="14"/>
    </row>
    <row r="89" spans="1:9">
      <c r="A89" s="6" t="s">
        <v>184</v>
      </c>
      <c r="B89" s="6">
        <v>9537</v>
      </c>
      <c r="C89" s="7" t="s">
        <v>96</v>
      </c>
      <c r="D89" s="6" t="s">
        <v>33</v>
      </c>
      <c r="E89" s="8">
        <v>500</v>
      </c>
      <c r="F89" s="51">
        <v>3.1</v>
      </c>
      <c r="G89" s="9">
        <f>F89*E89</f>
        <v>1550</v>
      </c>
      <c r="I89" s="13"/>
    </row>
    <row r="90" spans="1:9">
      <c r="A90" s="43" t="s">
        <v>111</v>
      </c>
      <c r="B90" s="44"/>
      <c r="C90" s="44"/>
      <c r="D90" s="44"/>
      <c r="E90" s="44"/>
      <c r="F90" s="45"/>
      <c r="G90" s="50">
        <f>SUM(G88:G89)</f>
        <v>6689.1625000000004</v>
      </c>
      <c r="I90" s="13"/>
    </row>
    <row r="91" spans="1:9" ht="12.75" thickBot="1">
      <c r="A91" s="22"/>
      <c r="B91" s="16"/>
      <c r="C91" s="16"/>
      <c r="D91" s="16"/>
      <c r="E91" s="16"/>
      <c r="F91" s="55"/>
      <c r="G91" s="23"/>
      <c r="I91" s="13"/>
    </row>
    <row r="92" spans="1:9" ht="12.75" thickBot="1">
      <c r="A92" s="33" t="s">
        <v>16</v>
      </c>
      <c r="B92" s="64"/>
      <c r="C92" s="64"/>
      <c r="D92" s="64"/>
      <c r="E92" s="64"/>
      <c r="F92" s="34"/>
      <c r="G92" s="15">
        <v>46101.03</v>
      </c>
      <c r="I92" s="13"/>
    </row>
    <row r="93" spans="1:9">
      <c r="I93" s="13"/>
    </row>
    <row r="94" spans="1:9" ht="15" customHeight="1">
      <c r="A94" s="67" t="s">
        <v>192</v>
      </c>
      <c r="B94" s="67"/>
      <c r="C94" s="67"/>
      <c r="I94" s="13"/>
    </row>
    <row r="95" spans="1:9">
      <c r="A95" s="67"/>
      <c r="B95" s="67"/>
      <c r="C95" s="67"/>
      <c r="G95" s="21"/>
      <c r="I95" s="13"/>
    </row>
    <row r="96" spans="1:9">
      <c r="I96" s="13"/>
    </row>
    <row r="97" spans="1:9">
      <c r="D97" s="66" t="s">
        <v>193</v>
      </c>
      <c r="E97" s="66"/>
      <c r="F97" s="66"/>
      <c r="G97" s="66"/>
      <c r="I97" s="13"/>
    </row>
    <row r="98" spans="1:9">
      <c r="D98" s="66" t="s">
        <v>194</v>
      </c>
      <c r="E98" s="66"/>
      <c r="F98" s="66"/>
      <c r="G98" s="66"/>
      <c r="I98" s="13"/>
    </row>
    <row r="99" spans="1:9">
      <c r="D99" s="66" t="s">
        <v>195</v>
      </c>
      <c r="E99" s="66"/>
      <c r="F99" s="66"/>
      <c r="G99" s="66"/>
    </row>
    <row r="100" spans="1:9" ht="12.75">
      <c r="A100" s="1"/>
    </row>
    <row r="103" spans="1:9">
      <c r="F103" s="57"/>
    </row>
    <row r="104" spans="1:9" ht="12.75" customHeight="1"/>
    <row r="105" spans="1:9" ht="12.75">
      <c r="A105" s="4"/>
      <c r="B105" s="1"/>
      <c r="C105" s="1"/>
      <c r="D105" s="2"/>
      <c r="E105" s="2"/>
      <c r="F105" s="58"/>
    </row>
    <row r="106" spans="1:9" ht="12.75">
      <c r="A106" s="1"/>
      <c r="B106" s="1"/>
      <c r="C106" s="1"/>
      <c r="D106" s="2"/>
      <c r="E106" s="2"/>
      <c r="F106" s="58"/>
    </row>
    <row r="107" spans="1:9" ht="15">
      <c r="D107" s="17"/>
      <c r="E107" s="17"/>
      <c r="F107" s="59"/>
    </row>
    <row r="108" spans="1:9" ht="15">
      <c r="D108" s="18"/>
      <c r="E108" s="18"/>
      <c r="F108" s="60"/>
    </row>
    <row r="109" spans="1:9" ht="15">
      <c r="D109" s="17"/>
      <c r="E109" s="17"/>
      <c r="F109" s="59"/>
    </row>
    <row r="110" spans="1:9" ht="15">
      <c r="D110" s="17"/>
      <c r="E110" s="17"/>
      <c r="F110" s="60"/>
    </row>
    <row r="111" spans="1:9" ht="15">
      <c r="D111" s="17"/>
      <c r="E111" s="17"/>
      <c r="F111" s="59"/>
    </row>
    <row r="112" spans="1:9" ht="15">
      <c r="E112" s="18"/>
      <c r="F112" s="61"/>
    </row>
  </sheetData>
  <mergeCells count="41">
    <mergeCell ref="D99:G99"/>
    <mergeCell ref="A94:C95"/>
    <mergeCell ref="B12:F12"/>
    <mergeCell ref="A11:F11"/>
    <mergeCell ref="D97:G97"/>
    <mergeCell ref="D98:G98"/>
    <mergeCell ref="B29:F29"/>
    <mergeCell ref="B24:F24"/>
    <mergeCell ref="B23:F23"/>
    <mergeCell ref="A22:F22"/>
    <mergeCell ref="B17:F17"/>
    <mergeCell ref="B60:F60"/>
    <mergeCell ref="A59:F59"/>
    <mergeCell ref="B53:F53"/>
    <mergeCell ref="A52:F52"/>
    <mergeCell ref="B48:F48"/>
    <mergeCell ref="A75:F75"/>
    <mergeCell ref="B68:F68"/>
    <mergeCell ref="A67:F67"/>
    <mergeCell ref="B63:F63"/>
    <mergeCell ref="A62:F62"/>
    <mergeCell ref="B87:F87"/>
    <mergeCell ref="B76:F76"/>
    <mergeCell ref="C5:F5"/>
    <mergeCell ref="A1:G1"/>
    <mergeCell ref="C2:G2"/>
    <mergeCell ref="C3:G3"/>
    <mergeCell ref="C4:F4"/>
    <mergeCell ref="A92:F92"/>
    <mergeCell ref="A90:F90"/>
    <mergeCell ref="A2:B2"/>
    <mergeCell ref="A3:B3"/>
    <mergeCell ref="A4:B4"/>
    <mergeCell ref="A5:B5"/>
    <mergeCell ref="A47:F47"/>
    <mergeCell ref="B42:F42"/>
    <mergeCell ref="A41:F41"/>
    <mergeCell ref="B39:F39"/>
    <mergeCell ref="A38:F38"/>
    <mergeCell ref="B35:F35"/>
    <mergeCell ref="A34:F34"/>
  </mergeCells>
  <pageMargins left="0.59055118110236227" right="0.4" top="2.1555555555555554" bottom="0.78740157480314965" header="0.31496062992125984" footer="0.31496062992125984"/>
  <pageSetup paperSize="9" scale="95" orientation="portrait" r:id="rId1"/>
  <headerFooter>
    <oddHeader>&amp;C&amp;G</oddHeader>
    <oddFooter>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view="pageLayout" zoomScaleSheetLayoutView="100" workbookViewId="0">
      <selection activeCell="C29" sqref="C29"/>
    </sheetView>
  </sheetViews>
  <sheetFormatPr defaultRowHeight="12.75"/>
  <cols>
    <col min="1" max="1" width="5.42578125" style="19" customWidth="1"/>
    <col min="2" max="2" width="10.140625" style="19" customWidth="1"/>
    <col min="3" max="3" width="34.7109375" style="19" customWidth="1"/>
    <col min="4" max="4" width="13.7109375" style="3" bestFit="1" customWidth="1"/>
    <col min="5" max="5" width="12.85546875" style="3" bestFit="1" customWidth="1"/>
    <col min="6" max="6" width="7.7109375" style="19" bestFit="1" customWidth="1"/>
    <col min="7" max="7" width="10.28515625" style="19" bestFit="1" customWidth="1"/>
    <col min="8" max="8" width="7.7109375" style="19" bestFit="1" customWidth="1"/>
    <col min="9" max="9" width="10.28515625" style="19" bestFit="1" customWidth="1"/>
    <col min="10" max="10" width="7.7109375" style="19" bestFit="1" customWidth="1"/>
    <col min="11" max="11" width="11.28515625" style="19" bestFit="1" customWidth="1"/>
    <col min="12" max="16384" width="9.140625" style="19"/>
  </cols>
  <sheetData>
    <row r="1" spans="1:12" ht="15" customHeight="1">
      <c r="A1" s="68" t="s">
        <v>113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2">
      <c r="A2" s="70" t="s">
        <v>112</v>
      </c>
      <c r="B2" s="71"/>
      <c r="C2" s="72" t="str">
        <f>ORÇAMENTO!C2</f>
        <v>PREFEITURA MUNICIPAL DE LAVRAS DO SUL</v>
      </c>
      <c r="D2" s="73"/>
      <c r="E2" s="73"/>
      <c r="F2" s="73"/>
      <c r="G2" s="73"/>
      <c r="H2" s="73"/>
      <c r="I2" s="73"/>
      <c r="J2" s="73"/>
      <c r="K2" s="74"/>
    </row>
    <row r="3" spans="1:12">
      <c r="A3" s="70" t="s">
        <v>30</v>
      </c>
      <c r="B3" s="71"/>
      <c r="C3" s="72" t="str">
        <f>ORÇAMENTO!C3</f>
        <v>REFORMA RECEPÇÃO DA FUNDAÇÃO MÉDICO HOSPITALAR DR. HONOR TEIXEIRA DA COSTA</v>
      </c>
      <c r="D3" s="75"/>
      <c r="E3" s="75"/>
      <c r="F3" s="75"/>
      <c r="G3" s="75"/>
      <c r="H3" s="75"/>
      <c r="I3" s="75"/>
      <c r="J3" s="75"/>
      <c r="K3" s="76"/>
    </row>
    <row r="4" spans="1:12" ht="15" customHeight="1">
      <c r="A4" s="70" t="s">
        <v>32</v>
      </c>
      <c r="B4" s="71"/>
      <c r="C4" s="72" t="str">
        <f>ORÇAMENTO!C5</f>
        <v>Construção Civil</v>
      </c>
      <c r="D4" s="77"/>
      <c r="E4" s="77"/>
      <c r="F4" s="77"/>
      <c r="G4" s="77"/>
      <c r="H4" s="77"/>
      <c r="I4" s="77"/>
      <c r="J4" s="77"/>
      <c r="K4" s="78"/>
    </row>
    <row r="5" spans="1:12" s="3" customFormat="1">
      <c r="A5" s="79" t="s">
        <v>1</v>
      </c>
      <c r="B5" s="80" t="s">
        <v>12</v>
      </c>
      <c r="C5" s="80"/>
      <c r="D5" s="80" t="s">
        <v>14</v>
      </c>
      <c r="E5" s="80" t="s">
        <v>17</v>
      </c>
      <c r="F5" s="81" t="s">
        <v>18</v>
      </c>
      <c r="G5" s="81"/>
      <c r="H5" s="81"/>
      <c r="I5" s="81"/>
      <c r="J5" s="81"/>
      <c r="K5" s="81"/>
    </row>
    <row r="6" spans="1:12" s="3" customFormat="1">
      <c r="A6" s="79"/>
      <c r="B6" s="80"/>
      <c r="C6" s="80"/>
      <c r="D6" s="80"/>
      <c r="E6" s="80"/>
      <c r="F6" s="80" t="s">
        <v>19</v>
      </c>
      <c r="G6" s="80"/>
      <c r="H6" s="80" t="s">
        <v>20</v>
      </c>
      <c r="I6" s="80"/>
      <c r="J6" s="80" t="s">
        <v>21</v>
      </c>
      <c r="K6" s="80"/>
    </row>
    <row r="7" spans="1:12" s="3" customFormat="1">
      <c r="A7" s="79"/>
      <c r="B7" s="80"/>
      <c r="C7" s="80"/>
      <c r="D7" s="80"/>
      <c r="E7" s="80"/>
      <c r="F7" s="82" t="s">
        <v>26</v>
      </c>
      <c r="G7" s="82" t="s">
        <v>25</v>
      </c>
      <c r="H7" s="82" t="s">
        <v>26</v>
      </c>
      <c r="I7" s="82" t="s">
        <v>25</v>
      </c>
      <c r="J7" s="82" t="s">
        <v>26</v>
      </c>
      <c r="K7" s="82" t="s">
        <v>25</v>
      </c>
    </row>
    <row r="8" spans="1:12">
      <c r="A8" s="83" t="s">
        <v>2</v>
      </c>
      <c r="B8" s="84" t="str">
        <f>ORÇAMENTO!B7</f>
        <v>REMOÇÃO E DEMOLIÇÃO</v>
      </c>
      <c r="C8" s="84"/>
      <c r="D8" s="85">
        <f>ORÇAMENTO!G11</f>
        <v>578.95000000000005</v>
      </c>
      <c r="E8" s="86">
        <f>D8/$D$21</f>
        <v>1.255828774324565E-2</v>
      </c>
      <c r="F8" s="86">
        <v>1</v>
      </c>
      <c r="G8" s="85">
        <f>F8*D8</f>
        <v>578.95000000000005</v>
      </c>
      <c r="H8" s="86"/>
      <c r="I8" s="85"/>
      <c r="J8" s="86"/>
      <c r="K8" s="85"/>
      <c r="L8" s="26"/>
    </row>
    <row r="9" spans="1:12">
      <c r="A9" s="83" t="s">
        <v>6</v>
      </c>
      <c r="B9" s="84" t="str">
        <f>ORÇAMENTO!B12</f>
        <v>FUNDAÇÕES</v>
      </c>
      <c r="C9" s="84"/>
      <c r="D9" s="85">
        <f>ORÇAMENTO!G22</f>
        <v>9670.4093600000015</v>
      </c>
      <c r="E9" s="86">
        <f t="shared" ref="E9:E20" si="0">D9/$D$21</f>
        <v>0.20976558137638143</v>
      </c>
      <c r="F9" s="86">
        <v>1</v>
      </c>
      <c r="G9" s="85">
        <f t="shared" ref="G9:G19" si="1">F9*D9</f>
        <v>9670.4093600000015</v>
      </c>
      <c r="H9" s="86"/>
      <c r="I9" s="85"/>
      <c r="J9" s="86"/>
      <c r="K9" s="85"/>
      <c r="L9" s="26"/>
    </row>
    <row r="10" spans="1:12">
      <c r="A10" s="83" t="s">
        <v>9</v>
      </c>
      <c r="B10" s="84" t="str">
        <f>ORÇAMENTO!B23</f>
        <v>SUPRAESTRUTURA</v>
      </c>
      <c r="C10" s="84"/>
      <c r="D10" s="85">
        <f>ORÇAMENTO!G34</f>
        <v>2008.623732</v>
      </c>
      <c r="E10" s="86">
        <f t="shared" si="0"/>
        <v>4.3570040235543547E-2</v>
      </c>
      <c r="F10" s="86"/>
      <c r="G10" s="85"/>
      <c r="H10" s="86">
        <v>1</v>
      </c>
      <c r="I10" s="85">
        <f t="shared" ref="I10:I20" si="2">H10*D10</f>
        <v>2008.623732</v>
      </c>
      <c r="J10" s="86"/>
      <c r="K10" s="85"/>
      <c r="L10" s="26"/>
    </row>
    <row r="11" spans="1:12">
      <c r="A11" s="83" t="s">
        <v>49</v>
      </c>
      <c r="B11" s="84" t="str">
        <f>ORÇAMENTO!B35</f>
        <v>PAREDES EM GERAL</v>
      </c>
      <c r="C11" s="84"/>
      <c r="D11" s="85">
        <f>ORÇAMENTO!G38</f>
        <v>1464.2260799999999</v>
      </c>
      <c r="E11" s="86">
        <f t="shared" si="0"/>
        <v>3.1761244380006257E-2</v>
      </c>
      <c r="F11" s="86">
        <v>1</v>
      </c>
      <c r="G11" s="85">
        <f>F11*D11</f>
        <v>1464.2260799999999</v>
      </c>
      <c r="H11" s="86"/>
      <c r="I11" s="85"/>
      <c r="J11" s="86"/>
      <c r="K11" s="85"/>
      <c r="L11" s="26"/>
    </row>
    <row r="12" spans="1:12">
      <c r="A12" s="83" t="s">
        <v>52</v>
      </c>
      <c r="B12" s="84" t="str">
        <f>ORÇAMENTO!B39</f>
        <v>IMPERMEABILIZAÇÃO</v>
      </c>
      <c r="C12" s="84"/>
      <c r="D12" s="85">
        <f>ORÇAMENTO!G41</f>
        <v>41.555199999999999</v>
      </c>
      <c r="E12" s="86">
        <f t="shared" si="0"/>
        <v>9.0139417709322336E-4</v>
      </c>
      <c r="F12" s="86">
        <v>1</v>
      </c>
      <c r="G12" s="85">
        <f>F12*D12</f>
        <v>41.555199999999999</v>
      </c>
      <c r="H12" s="86"/>
      <c r="I12" s="85"/>
      <c r="J12" s="86"/>
      <c r="K12" s="85"/>
      <c r="L12" s="26"/>
    </row>
    <row r="13" spans="1:12">
      <c r="A13" s="83" t="s">
        <v>56</v>
      </c>
      <c r="B13" s="84" t="str">
        <f>ORÇAMENTO!B42</f>
        <v>PAVIMENTAÇÕES</v>
      </c>
      <c r="C13" s="84"/>
      <c r="D13" s="85">
        <f>ORÇAMENTO!G47</f>
        <v>2417.0509999999999</v>
      </c>
      <c r="E13" s="86">
        <f t="shared" si="0"/>
        <v>5.2429435958372295E-2</v>
      </c>
      <c r="F13" s="86"/>
      <c r="G13" s="85"/>
      <c r="H13" s="86">
        <v>0.5</v>
      </c>
      <c r="I13" s="85">
        <f>H13*D13</f>
        <v>1208.5255</v>
      </c>
      <c r="J13" s="86">
        <v>0.5</v>
      </c>
      <c r="K13" s="85">
        <f>J13*D13</f>
        <v>1208.5255</v>
      </c>
      <c r="L13" s="26"/>
    </row>
    <row r="14" spans="1:12">
      <c r="A14" s="83" t="s">
        <v>58</v>
      </c>
      <c r="B14" s="84" t="str">
        <f>ORÇAMENTO!B48</f>
        <v>REVESTIMENTOS</v>
      </c>
      <c r="C14" s="84"/>
      <c r="D14" s="85">
        <f>ORÇAMENTO!G52</f>
        <v>2753.2489999999998</v>
      </c>
      <c r="E14" s="86">
        <f t="shared" si="0"/>
        <v>5.9722071285609017E-2</v>
      </c>
      <c r="F14" s="86"/>
      <c r="G14" s="85"/>
      <c r="H14" s="86">
        <v>1</v>
      </c>
      <c r="I14" s="85">
        <f>H14*D14</f>
        <v>2753.2489999999998</v>
      </c>
      <c r="J14" s="86"/>
      <c r="K14" s="85"/>
      <c r="L14" s="26"/>
    </row>
    <row r="15" spans="1:12">
      <c r="A15" s="83" t="s">
        <v>64</v>
      </c>
      <c r="B15" s="84" t="str">
        <f>ORÇAMENTO!B53</f>
        <v>ESQUADRIAS</v>
      </c>
      <c r="C15" s="84"/>
      <c r="D15" s="85">
        <f>ORÇAMENTO!G59</f>
        <v>11355.057960000002</v>
      </c>
      <c r="E15" s="86">
        <f t="shared" si="0"/>
        <v>0.24630811849540027</v>
      </c>
      <c r="F15" s="86"/>
      <c r="G15" s="85"/>
      <c r="H15" s="86"/>
      <c r="I15" s="85"/>
      <c r="J15" s="86">
        <v>1</v>
      </c>
      <c r="K15" s="85">
        <f>J15*D15</f>
        <v>11355.057960000002</v>
      </c>
      <c r="L15" s="26"/>
    </row>
    <row r="16" spans="1:12">
      <c r="A16" s="83" t="s">
        <v>72</v>
      </c>
      <c r="B16" s="84" t="str">
        <f>ORÇAMENTO!B60</f>
        <v>VIDROS</v>
      </c>
      <c r="C16" s="84"/>
      <c r="D16" s="85">
        <f>ORÇAMENTO!G62</f>
        <v>385.25256000000002</v>
      </c>
      <c r="E16" s="86">
        <f t="shared" si="0"/>
        <v>8.3567017916953267E-3</v>
      </c>
      <c r="F16" s="86"/>
      <c r="G16" s="85"/>
      <c r="H16" s="86"/>
      <c r="I16" s="85"/>
      <c r="J16" s="86">
        <v>1</v>
      </c>
      <c r="K16" s="85">
        <f>J16*D16</f>
        <v>385.25256000000002</v>
      </c>
      <c r="L16" s="26"/>
    </row>
    <row r="17" spans="1:12">
      <c r="A17" s="83" t="s">
        <v>74</v>
      </c>
      <c r="B17" s="84" t="str">
        <f>ORÇAMENTO!B63</f>
        <v>PINTURA</v>
      </c>
      <c r="C17" s="84"/>
      <c r="D17" s="85">
        <f>ORÇAMENTO!G67</f>
        <v>1450.7602699999998</v>
      </c>
      <c r="E17" s="86">
        <f t="shared" si="0"/>
        <v>3.1469150906172805E-2</v>
      </c>
      <c r="F17" s="86"/>
      <c r="G17" s="85"/>
      <c r="H17" s="86"/>
      <c r="I17" s="85"/>
      <c r="J17" s="86">
        <v>1</v>
      </c>
      <c r="K17" s="85">
        <f>J17*D17</f>
        <v>1450.7602699999998</v>
      </c>
      <c r="L17" s="26"/>
    </row>
    <row r="18" spans="1:12">
      <c r="A18" s="83" t="s">
        <v>78</v>
      </c>
      <c r="B18" s="84" t="str">
        <f>ORÇAMENTO!B68</f>
        <v>INSTALAÇÕES ELÉTRICAS E TELEFONICAS</v>
      </c>
      <c r="C18" s="84"/>
      <c r="D18" s="85">
        <f>ORÇAMENTO!G75</f>
        <v>2038.8131000000003</v>
      </c>
      <c r="E18" s="86">
        <f t="shared" si="0"/>
        <v>4.4224892589167758E-2</v>
      </c>
      <c r="F18" s="86">
        <v>0.2</v>
      </c>
      <c r="G18" s="85">
        <f t="shared" si="1"/>
        <v>407.76262000000008</v>
      </c>
      <c r="H18" s="86">
        <v>0.8</v>
      </c>
      <c r="I18" s="85">
        <f t="shared" si="2"/>
        <v>1631.0504800000003</v>
      </c>
      <c r="J18" s="86"/>
      <c r="K18" s="85"/>
      <c r="L18" s="26"/>
    </row>
    <row r="19" spans="1:12">
      <c r="A19" s="83" t="s">
        <v>85</v>
      </c>
      <c r="B19" s="84" t="str">
        <f>ORÇAMENTO!B76</f>
        <v>INSTALAÇÕES HIDRO SANITARIAS</v>
      </c>
      <c r="C19" s="84"/>
      <c r="D19" s="85">
        <f>ORÇAMENTO!G86</f>
        <v>5247.8914999999997</v>
      </c>
      <c r="E19" s="86">
        <f t="shared" si="0"/>
        <v>0.11383458243774597</v>
      </c>
      <c r="F19" s="86">
        <v>0.5</v>
      </c>
      <c r="G19" s="85">
        <f t="shared" si="1"/>
        <v>2623.9457499999999</v>
      </c>
      <c r="H19" s="86">
        <v>0.4</v>
      </c>
      <c r="I19" s="85">
        <f t="shared" si="2"/>
        <v>2099.1565999999998</v>
      </c>
      <c r="J19" s="86">
        <v>0.1</v>
      </c>
      <c r="K19" s="85">
        <f t="shared" ref="K19" si="3">J19*D19</f>
        <v>524.78914999999995</v>
      </c>
      <c r="L19" s="26"/>
    </row>
    <row r="20" spans="1:12">
      <c r="A20" s="83" t="s">
        <v>90</v>
      </c>
      <c r="B20" s="84" t="str">
        <f>ORÇAMENTO!B87</f>
        <v>INSTALAÇÕES DIVERSAS</v>
      </c>
      <c r="C20" s="84"/>
      <c r="D20" s="85">
        <f>ORÇAMENTO!G90</f>
        <v>6689.1625000000004</v>
      </c>
      <c r="E20" s="86">
        <f t="shared" si="0"/>
        <v>0.14509789694503572</v>
      </c>
      <c r="F20" s="87"/>
      <c r="G20" s="85"/>
      <c r="H20" s="86">
        <v>0.4</v>
      </c>
      <c r="I20" s="85">
        <f t="shared" si="2"/>
        <v>2675.6650000000004</v>
      </c>
      <c r="J20" s="86">
        <v>0.6</v>
      </c>
      <c r="K20" s="85">
        <f>J20*D20</f>
        <v>4013.4974999999999</v>
      </c>
    </row>
    <row r="21" spans="1:12">
      <c r="A21" s="79" t="s">
        <v>24</v>
      </c>
      <c r="B21" s="81"/>
      <c r="C21" s="81" t="s">
        <v>22</v>
      </c>
      <c r="D21" s="88">
        <v>46101.03</v>
      </c>
      <c r="E21" s="89">
        <f>SUM(E8:E20)</f>
        <v>0.99999939832146933</v>
      </c>
      <c r="F21" s="90">
        <f>ROUND(SUM(G8:G20),3)</f>
        <v>14786.849</v>
      </c>
      <c r="G21" s="90"/>
      <c r="H21" s="90">
        <f>ROUND(SUM(I8:I20),3)</f>
        <v>12376.27</v>
      </c>
      <c r="I21" s="90"/>
      <c r="J21" s="90">
        <f>ROUND(SUM(K8:K20),3)</f>
        <v>18937.883000000002</v>
      </c>
      <c r="K21" s="90"/>
    </row>
    <row r="22" spans="1:12">
      <c r="A22" s="79"/>
      <c r="B22" s="81"/>
      <c r="C22" s="81"/>
      <c r="D22" s="88"/>
      <c r="E22" s="89"/>
      <c r="F22" s="89">
        <f>F21/$D$21</f>
        <v>0.32074877719651818</v>
      </c>
      <c r="G22" s="89"/>
      <c r="H22" s="89">
        <f>H21/$D$21</f>
        <v>0.26845972855704092</v>
      </c>
      <c r="I22" s="89"/>
      <c r="J22" s="89">
        <f>J21/$D$21</f>
        <v>0.41079088688473991</v>
      </c>
      <c r="K22" s="89"/>
    </row>
    <row r="23" spans="1:12">
      <c r="A23" s="79"/>
      <c r="B23" s="81"/>
      <c r="C23" s="81" t="s">
        <v>23</v>
      </c>
      <c r="D23" s="88"/>
      <c r="E23" s="89"/>
      <c r="F23" s="90">
        <f>F21</f>
        <v>14786.849</v>
      </c>
      <c r="G23" s="90"/>
      <c r="H23" s="90">
        <f>ROUND(F23+H21,3)</f>
        <v>27163.118999999999</v>
      </c>
      <c r="I23" s="90"/>
      <c r="J23" s="90">
        <v>46101.03</v>
      </c>
      <c r="K23" s="90"/>
    </row>
    <row r="24" spans="1:12" ht="13.5" thickBot="1">
      <c r="A24" s="91"/>
      <c r="B24" s="92"/>
      <c r="C24" s="92"/>
      <c r="D24" s="93"/>
      <c r="E24" s="94"/>
      <c r="F24" s="94">
        <f>F22</f>
        <v>0.32074877719651818</v>
      </c>
      <c r="G24" s="94"/>
      <c r="H24" s="94">
        <f>F24+H22</f>
        <v>0.5892085057535591</v>
      </c>
      <c r="I24" s="94"/>
      <c r="J24" s="95">
        <f>H24+J22</f>
        <v>0.99999939263829907</v>
      </c>
      <c r="K24" s="95"/>
    </row>
    <row r="25" spans="1:12">
      <c r="A25" s="24"/>
      <c r="B25" s="24"/>
      <c r="C25" s="24"/>
      <c r="D25" s="25"/>
      <c r="E25" s="25"/>
      <c r="F25" s="24"/>
      <c r="G25" s="24"/>
      <c r="H25" s="24"/>
      <c r="I25" s="24"/>
      <c r="J25" s="24"/>
      <c r="K25" s="24"/>
    </row>
    <row r="26" spans="1:12">
      <c r="A26" s="24"/>
      <c r="B26" s="24"/>
      <c r="C26" s="24"/>
      <c r="D26" s="25"/>
      <c r="E26" s="25"/>
      <c r="F26" s="24"/>
      <c r="G26" s="24"/>
      <c r="H26" s="24"/>
      <c r="I26" s="24"/>
      <c r="J26" s="24"/>
      <c r="K26" s="24"/>
    </row>
    <row r="27" spans="1:12">
      <c r="A27" s="96" t="s">
        <v>192</v>
      </c>
      <c r="B27" s="96"/>
      <c r="C27" s="96"/>
      <c r="D27" s="25"/>
      <c r="E27" s="25"/>
      <c r="F27" s="24"/>
      <c r="G27" s="24"/>
      <c r="H27" s="24"/>
      <c r="I27" s="24"/>
      <c r="J27" s="24"/>
      <c r="K27" s="24"/>
    </row>
    <row r="28" spans="1:12">
      <c r="A28" s="96"/>
      <c r="B28" s="96"/>
      <c r="C28" s="96"/>
      <c r="D28" s="25"/>
      <c r="E28" s="25"/>
      <c r="F28" s="24"/>
      <c r="G28" s="24"/>
      <c r="H28" s="97" t="s">
        <v>193</v>
      </c>
      <c r="I28" s="97"/>
      <c r="J28" s="97"/>
      <c r="K28" s="97"/>
    </row>
    <row r="29" spans="1:12">
      <c r="A29" s="24"/>
      <c r="B29" s="24"/>
      <c r="C29" s="24"/>
      <c r="D29" s="25"/>
      <c r="E29" s="25"/>
      <c r="F29" s="24"/>
      <c r="G29" s="24"/>
      <c r="H29" s="97" t="s">
        <v>194</v>
      </c>
      <c r="I29" s="97"/>
      <c r="J29" s="97"/>
      <c r="K29" s="97"/>
    </row>
    <row r="30" spans="1:12">
      <c r="A30" s="24"/>
      <c r="B30" s="24"/>
      <c r="C30" s="24"/>
      <c r="D30" s="25"/>
      <c r="E30" s="25"/>
      <c r="F30" s="24"/>
      <c r="G30" s="24"/>
      <c r="H30" s="97" t="s">
        <v>195</v>
      </c>
      <c r="I30" s="97"/>
      <c r="J30" s="97"/>
      <c r="K30" s="97"/>
    </row>
    <row r="31" spans="1:12">
      <c r="D31" s="19"/>
      <c r="E31" s="19"/>
    </row>
  </sheetData>
  <mergeCells count="49">
    <mergeCell ref="A27:C28"/>
    <mergeCell ref="H28:K28"/>
    <mergeCell ref="H29:K29"/>
    <mergeCell ref="H30:K30"/>
    <mergeCell ref="A1:K1"/>
    <mergeCell ref="C2:K2"/>
    <mergeCell ref="C3:K3"/>
    <mergeCell ref="C4:K4"/>
    <mergeCell ref="B15:C15"/>
    <mergeCell ref="B20:C20"/>
    <mergeCell ref="B16:C16"/>
    <mergeCell ref="B17:C17"/>
    <mergeCell ref="B18:C18"/>
    <mergeCell ref="B19:C19"/>
    <mergeCell ref="A2:B2"/>
    <mergeCell ref="A3:B3"/>
    <mergeCell ref="A4:B4"/>
    <mergeCell ref="C21:C22"/>
    <mergeCell ref="C23:C24"/>
    <mergeCell ref="A21:B24"/>
    <mergeCell ref="D21:D24"/>
    <mergeCell ref="F5:K5"/>
    <mergeCell ref="B10:C10"/>
    <mergeCell ref="B11:C11"/>
    <mergeCell ref="B8:C8"/>
    <mergeCell ref="B9:C9"/>
    <mergeCell ref="H6:I6"/>
    <mergeCell ref="J6:K6"/>
    <mergeCell ref="B12:C12"/>
    <mergeCell ref="B13:C13"/>
    <mergeCell ref="B14:C14"/>
    <mergeCell ref="F6:G6"/>
    <mergeCell ref="A5:A7"/>
    <mergeCell ref="B5:C7"/>
    <mergeCell ref="D5:D7"/>
    <mergeCell ref="E5:E7"/>
    <mergeCell ref="J24:K24"/>
    <mergeCell ref="E21:E24"/>
    <mergeCell ref="F21:G21"/>
    <mergeCell ref="F22:G22"/>
    <mergeCell ref="F23:G23"/>
    <mergeCell ref="F24:G24"/>
    <mergeCell ref="H21:I21"/>
    <mergeCell ref="H22:I22"/>
    <mergeCell ref="H23:I23"/>
    <mergeCell ref="H24:I24"/>
    <mergeCell ref="J21:K21"/>
    <mergeCell ref="J22:K22"/>
    <mergeCell ref="J23:K23"/>
  </mergeCells>
  <pageMargins left="0.511811024" right="0.511811024" top="1.7324999999999999" bottom="0.97166666666666668" header="0.31496062000000002" footer="0.31496062000000002"/>
  <pageSetup paperSize="9" scale="67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ORÇAMENTO</vt:lpstr>
      <vt:lpstr>CRONOGRAMA</vt:lpstr>
      <vt:lpstr>CRONOGRAMA!Area_de_impressao</vt:lpstr>
      <vt:lpstr>ORÇAMENTO!Area_de_impressao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Ribeiro</dc:creator>
  <cp:lastModifiedBy>Thiago</cp:lastModifiedBy>
  <cp:lastPrinted>2019-04-15T13:05:52Z</cp:lastPrinted>
  <dcterms:created xsi:type="dcterms:W3CDTF">2015-05-29T19:50:08Z</dcterms:created>
  <dcterms:modified xsi:type="dcterms:W3CDTF">2019-04-15T13:09:29Z</dcterms:modified>
</cp:coreProperties>
</file>